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OneDrive - Midakon s.r.o\Akce\2023\23_13_Teplice\Rozpočet\čistopis\"/>
    </mc:Choice>
  </mc:AlternateContent>
  <bookViews>
    <workbookView xWindow="0" yWindow="0" windowWidth="0" windowHeight="0"/>
  </bookViews>
  <sheets>
    <sheet name="Rekapitulace stavby" sheetId="1" r:id="rId1"/>
    <sheet name="SO 000 - Všeobecné položky" sheetId="2" r:id="rId2"/>
    <sheet name="SO 001 - Demolice mostu  ..." sheetId="3" r:id="rId3"/>
    <sheet name="SO 201 - Most ev.č. 2c-M1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000 - Všeobecné položky'!$C$83:$K$160</definedName>
    <definedName name="_xlnm.Print_Area" localSheetId="1">'SO 000 - Všeobecné položky'!$C$4:$J$39,'SO 000 - Všeobecné položky'!$C$71:$K$160</definedName>
    <definedName name="_xlnm.Print_Titles" localSheetId="1">'SO 000 - Všeobecné položky'!$83:$83</definedName>
    <definedName name="_xlnm._FilterDatabase" localSheetId="2" hidden="1">'SO 001 - Demolice mostu  ...'!$C$82:$K$209</definedName>
    <definedName name="_xlnm.Print_Area" localSheetId="2">'SO 001 - Demolice mostu  ...'!$C$4:$J$39,'SO 001 - Demolice mostu  ...'!$C$70:$K$209</definedName>
    <definedName name="_xlnm.Print_Titles" localSheetId="2">'SO 001 - Demolice mostu  ...'!$82:$82</definedName>
    <definedName name="_xlnm._FilterDatabase" localSheetId="3" hidden="1">'SO 201 - Most ev.č. 2c-M1'!$C$90:$K$681</definedName>
    <definedName name="_xlnm.Print_Area" localSheetId="3">'SO 201 - Most ev.č. 2c-M1'!$C$4:$J$39,'SO 201 - Most ev.č. 2c-M1'!$C$78:$K$681</definedName>
    <definedName name="_xlnm.Print_Titles" localSheetId="3">'SO 201 - Most ev.č. 2c-M1'!$90:$90</definedName>
  </definedNames>
  <calcPr/>
</workbook>
</file>

<file path=xl/calcChain.xml><?xml version="1.0" encoding="utf-8"?>
<calcChain xmlns="http://schemas.openxmlformats.org/spreadsheetml/2006/main">
  <c i="4" l="1" r="J92"/>
  <c r="J37"/>
  <c r="J36"/>
  <c i="1" r="AY57"/>
  <c i="4" r="J35"/>
  <c i="1" r="AX57"/>
  <c i="4" r="BI678"/>
  <c r="BH678"/>
  <c r="BG678"/>
  <c r="BF678"/>
  <c r="T678"/>
  <c r="R678"/>
  <c r="P678"/>
  <c r="BI674"/>
  <c r="BH674"/>
  <c r="BG674"/>
  <c r="BF674"/>
  <c r="T674"/>
  <c r="R674"/>
  <c r="P674"/>
  <c r="BI669"/>
  <c r="BH669"/>
  <c r="BG669"/>
  <c r="BF669"/>
  <c r="T669"/>
  <c r="T668"/>
  <c r="R669"/>
  <c r="R668"/>
  <c r="P669"/>
  <c r="P668"/>
  <c r="BI665"/>
  <c r="BH665"/>
  <c r="BG665"/>
  <c r="BF665"/>
  <c r="T665"/>
  <c r="R665"/>
  <c r="P665"/>
  <c r="BI660"/>
  <c r="BH660"/>
  <c r="BG660"/>
  <c r="BF660"/>
  <c r="T660"/>
  <c r="R660"/>
  <c r="P660"/>
  <c r="BI658"/>
  <c r="BH658"/>
  <c r="BG658"/>
  <c r="BF658"/>
  <c r="T658"/>
  <c r="R658"/>
  <c r="P658"/>
  <c r="BI653"/>
  <c r="BH653"/>
  <c r="BG653"/>
  <c r="BF653"/>
  <c r="T653"/>
  <c r="R653"/>
  <c r="P653"/>
  <c r="BI650"/>
  <c r="BH650"/>
  <c r="BG650"/>
  <c r="BF650"/>
  <c r="T650"/>
  <c r="R650"/>
  <c r="P650"/>
  <c r="BI647"/>
  <c r="BH647"/>
  <c r="BG647"/>
  <c r="BF647"/>
  <c r="T647"/>
  <c r="R647"/>
  <c r="P647"/>
  <c r="BI644"/>
  <c r="BH644"/>
  <c r="BG644"/>
  <c r="BF644"/>
  <c r="T644"/>
  <c r="R644"/>
  <c r="P644"/>
  <c r="BI640"/>
  <c r="BH640"/>
  <c r="BG640"/>
  <c r="BF640"/>
  <c r="T640"/>
  <c r="R640"/>
  <c r="P640"/>
  <c r="BI634"/>
  <c r="BH634"/>
  <c r="BG634"/>
  <c r="BF634"/>
  <c r="T634"/>
  <c r="R634"/>
  <c r="P634"/>
  <c r="BI630"/>
  <c r="BH630"/>
  <c r="BG630"/>
  <c r="BF630"/>
  <c r="T630"/>
  <c r="R630"/>
  <c r="P630"/>
  <c r="BI626"/>
  <c r="BH626"/>
  <c r="BG626"/>
  <c r="BF626"/>
  <c r="T626"/>
  <c r="R626"/>
  <c r="P626"/>
  <c r="BI620"/>
  <c r="BH620"/>
  <c r="BG620"/>
  <c r="BF620"/>
  <c r="T620"/>
  <c r="R620"/>
  <c r="P620"/>
  <c r="BI616"/>
  <c r="BH616"/>
  <c r="BG616"/>
  <c r="BF616"/>
  <c r="T616"/>
  <c r="R616"/>
  <c r="P616"/>
  <c r="BI612"/>
  <c r="BH612"/>
  <c r="BG612"/>
  <c r="BF612"/>
  <c r="T612"/>
  <c r="R612"/>
  <c r="P612"/>
  <c r="BI606"/>
  <c r="BH606"/>
  <c r="BG606"/>
  <c r="BF606"/>
  <c r="T606"/>
  <c r="R606"/>
  <c r="P606"/>
  <c r="BI603"/>
  <c r="BH603"/>
  <c r="BG603"/>
  <c r="BF603"/>
  <c r="T603"/>
  <c r="R603"/>
  <c r="P603"/>
  <c r="BI599"/>
  <c r="BH599"/>
  <c r="BG599"/>
  <c r="BF599"/>
  <c r="T599"/>
  <c r="R599"/>
  <c r="P599"/>
  <c r="BI595"/>
  <c r="BH595"/>
  <c r="BG595"/>
  <c r="BF595"/>
  <c r="T595"/>
  <c r="R595"/>
  <c r="P595"/>
  <c r="BI591"/>
  <c r="BH591"/>
  <c r="BG591"/>
  <c r="BF591"/>
  <c r="T591"/>
  <c r="R591"/>
  <c r="P591"/>
  <c r="BI587"/>
  <c r="BH587"/>
  <c r="BG587"/>
  <c r="BF587"/>
  <c r="T587"/>
  <c r="R587"/>
  <c r="P587"/>
  <c r="BI585"/>
  <c r="BH585"/>
  <c r="BG585"/>
  <c r="BF585"/>
  <c r="T585"/>
  <c r="R585"/>
  <c r="P585"/>
  <c r="BI581"/>
  <c r="BH581"/>
  <c r="BG581"/>
  <c r="BF581"/>
  <c r="T581"/>
  <c r="R581"/>
  <c r="P581"/>
  <c r="BI578"/>
  <c r="BH578"/>
  <c r="BG578"/>
  <c r="BF578"/>
  <c r="T578"/>
  <c r="R578"/>
  <c r="P578"/>
  <c r="BI573"/>
  <c r="BH573"/>
  <c r="BG573"/>
  <c r="BF573"/>
  <c r="T573"/>
  <c r="R573"/>
  <c r="P573"/>
  <c r="BI569"/>
  <c r="BH569"/>
  <c r="BG569"/>
  <c r="BF569"/>
  <c r="T569"/>
  <c r="R569"/>
  <c r="P569"/>
  <c r="BI565"/>
  <c r="BH565"/>
  <c r="BG565"/>
  <c r="BF565"/>
  <c r="T565"/>
  <c r="R565"/>
  <c r="P565"/>
  <c r="BI561"/>
  <c r="BH561"/>
  <c r="BG561"/>
  <c r="BF561"/>
  <c r="T561"/>
  <c r="R561"/>
  <c r="P561"/>
  <c r="BI558"/>
  <c r="BH558"/>
  <c r="BG558"/>
  <c r="BF558"/>
  <c r="T558"/>
  <c r="R558"/>
  <c r="P558"/>
  <c r="BI545"/>
  <c r="BH545"/>
  <c r="BG545"/>
  <c r="BF545"/>
  <c r="T545"/>
  <c r="R545"/>
  <c r="P545"/>
  <c r="BI542"/>
  <c r="BH542"/>
  <c r="BG542"/>
  <c r="BF542"/>
  <c r="T542"/>
  <c r="R542"/>
  <c r="P542"/>
  <c r="BI534"/>
  <c r="BH534"/>
  <c r="BG534"/>
  <c r="BF534"/>
  <c r="T534"/>
  <c r="R534"/>
  <c r="P534"/>
  <c r="BI531"/>
  <c r="BH531"/>
  <c r="BG531"/>
  <c r="BF531"/>
  <c r="T531"/>
  <c r="R531"/>
  <c r="P531"/>
  <c r="BI527"/>
  <c r="BH527"/>
  <c r="BG527"/>
  <c r="BF527"/>
  <c r="T527"/>
  <c r="R527"/>
  <c r="P527"/>
  <c r="BI524"/>
  <c r="BH524"/>
  <c r="BG524"/>
  <c r="BF524"/>
  <c r="T524"/>
  <c r="R524"/>
  <c r="P524"/>
  <c r="BI517"/>
  <c r="BH517"/>
  <c r="BG517"/>
  <c r="BF517"/>
  <c r="T517"/>
  <c r="R517"/>
  <c r="P517"/>
  <c r="BI514"/>
  <c r="BH514"/>
  <c r="BG514"/>
  <c r="BF514"/>
  <c r="T514"/>
  <c r="R514"/>
  <c r="P514"/>
  <c r="BI503"/>
  <c r="BH503"/>
  <c r="BG503"/>
  <c r="BF503"/>
  <c r="T503"/>
  <c r="R503"/>
  <c r="P503"/>
  <c r="BI500"/>
  <c r="BH500"/>
  <c r="BG500"/>
  <c r="BF500"/>
  <c r="T500"/>
  <c r="R500"/>
  <c r="P500"/>
  <c r="BI493"/>
  <c r="BH493"/>
  <c r="BG493"/>
  <c r="BF493"/>
  <c r="T493"/>
  <c r="R493"/>
  <c r="P493"/>
  <c r="BI490"/>
  <c r="BH490"/>
  <c r="BG490"/>
  <c r="BF490"/>
  <c r="T490"/>
  <c r="R490"/>
  <c r="P490"/>
  <c r="BI484"/>
  <c r="BH484"/>
  <c r="BG484"/>
  <c r="BF484"/>
  <c r="T484"/>
  <c r="R484"/>
  <c r="P484"/>
  <c r="BI479"/>
  <c r="BH479"/>
  <c r="BG479"/>
  <c r="BF479"/>
  <c r="T479"/>
  <c r="R479"/>
  <c r="P479"/>
  <c r="BI475"/>
  <c r="BH475"/>
  <c r="BG475"/>
  <c r="BF475"/>
  <c r="T475"/>
  <c r="R475"/>
  <c r="P475"/>
  <c r="BI471"/>
  <c r="BH471"/>
  <c r="BG471"/>
  <c r="BF471"/>
  <c r="T471"/>
  <c r="R471"/>
  <c r="P471"/>
  <c r="BI465"/>
  <c r="BH465"/>
  <c r="BG465"/>
  <c r="BF465"/>
  <c r="T465"/>
  <c r="R465"/>
  <c r="P465"/>
  <c r="BI458"/>
  <c r="BH458"/>
  <c r="BG458"/>
  <c r="BF458"/>
  <c r="T458"/>
  <c r="R458"/>
  <c r="P458"/>
  <c r="BI451"/>
  <c r="BH451"/>
  <c r="BG451"/>
  <c r="BF451"/>
  <c r="T451"/>
  <c r="R451"/>
  <c r="P451"/>
  <c r="BI447"/>
  <c r="BH447"/>
  <c r="BG447"/>
  <c r="BF447"/>
  <c r="T447"/>
  <c r="R447"/>
  <c r="P447"/>
  <c r="BI443"/>
  <c r="BH443"/>
  <c r="BG443"/>
  <c r="BF443"/>
  <c r="T443"/>
  <c r="R443"/>
  <c r="P443"/>
  <c r="BI435"/>
  <c r="BH435"/>
  <c r="BG435"/>
  <c r="BF435"/>
  <c r="T435"/>
  <c r="R435"/>
  <c r="P435"/>
  <c r="BI427"/>
  <c r="BH427"/>
  <c r="BG427"/>
  <c r="BF427"/>
  <c r="T427"/>
  <c r="R427"/>
  <c r="P427"/>
  <c r="BI415"/>
  <c r="BH415"/>
  <c r="BG415"/>
  <c r="BF415"/>
  <c r="T415"/>
  <c r="R415"/>
  <c r="P415"/>
  <c r="BI410"/>
  <c r="BH410"/>
  <c r="BG410"/>
  <c r="BF410"/>
  <c r="T410"/>
  <c r="R410"/>
  <c r="P410"/>
  <c r="BI405"/>
  <c r="BH405"/>
  <c r="BG405"/>
  <c r="BF405"/>
  <c r="T405"/>
  <c r="R405"/>
  <c r="P405"/>
  <c r="BI402"/>
  <c r="BH402"/>
  <c r="BG402"/>
  <c r="BF402"/>
  <c r="T402"/>
  <c r="R402"/>
  <c r="P402"/>
  <c r="BI395"/>
  <c r="BH395"/>
  <c r="BG395"/>
  <c r="BF395"/>
  <c r="T395"/>
  <c r="R395"/>
  <c r="P395"/>
  <c r="BI390"/>
  <c r="BH390"/>
  <c r="BG390"/>
  <c r="BF390"/>
  <c r="T390"/>
  <c r="R390"/>
  <c r="P390"/>
  <c r="BI387"/>
  <c r="BH387"/>
  <c r="BG387"/>
  <c r="BF387"/>
  <c r="T387"/>
  <c r="R387"/>
  <c r="P387"/>
  <c r="BI380"/>
  <c r="BH380"/>
  <c r="BG380"/>
  <c r="BF380"/>
  <c r="T380"/>
  <c r="R380"/>
  <c r="P380"/>
  <c r="BI373"/>
  <c r="BH373"/>
  <c r="BG373"/>
  <c r="BF373"/>
  <c r="T373"/>
  <c r="R373"/>
  <c r="P373"/>
  <c r="BI369"/>
  <c r="BH369"/>
  <c r="BG369"/>
  <c r="BF369"/>
  <c r="T369"/>
  <c r="R369"/>
  <c r="P369"/>
  <c r="BI366"/>
  <c r="BH366"/>
  <c r="BG366"/>
  <c r="BF366"/>
  <c r="T366"/>
  <c r="R366"/>
  <c r="P366"/>
  <c r="BI359"/>
  <c r="BH359"/>
  <c r="BG359"/>
  <c r="BF359"/>
  <c r="T359"/>
  <c r="R359"/>
  <c r="P359"/>
  <c r="BI355"/>
  <c r="BH355"/>
  <c r="BG355"/>
  <c r="BF355"/>
  <c r="T355"/>
  <c r="R355"/>
  <c r="P355"/>
  <c r="BI352"/>
  <c r="BH352"/>
  <c r="BG352"/>
  <c r="BF352"/>
  <c r="T352"/>
  <c r="R352"/>
  <c r="P352"/>
  <c r="BI348"/>
  <c r="BH348"/>
  <c r="BG348"/>
  <c r="BF348"/>
  <c r="T348"/>
  <c r="R348"/>
  <c r="P348"/>
  <c r="BI344"/>
  <c r="BH344"/>
  <c r="BG344"/>
  <c r="BF344"/>
  <c r="T344"/>
  <c r="R344"/>
  <c r="P344"/>
  <c r="BI338"/>
  <c r="BH338"/>
  <c r="BG338"/>
  <c r="BF338"/>
  <c r="T338"/>
  <c r="R338"/>
  <c r="P338"/>
  <c r="BI334"/>
  <c r="BH334"/>
  <c r="BG334"/>
  <c r="BF334"/>
  <c r="T334"/>
  <c r="R334"/>
  <c r="P334"/>
  <c r="BI329"/>
  <c r="BH329"/>
  <c r="BG329"/>
  <c r="BF329"/>
  <c r="T329"/>
  <c r="R329"/>
  <c r="P329"/>
  <c r="BI325"/>
  <c r="BH325"/>
  <c r="BG325"/>
  <c r="BF325"/>
  <c r="T325"/>
  <c r="R325"/>
  <c r="P325"/>
  <c r="BI320"/>
  <c r="BH320"/>
  <c r="BG320"/>
  <c r="BF320"/>
  <c r="T320"/>
  <c r="R320"/>
  <c r="P320"/>
  <c r="BI316"/>
  <c r="BH316"/>
  <c r="BG316"/>
  <c r="BF316"/>
  <c r="T316"/>
  <c r="R316"/>
  <c r="P316"/>
  <c r="BI313"/>
  <c r="BH313"/>
  <c r="BG313"/>
  <c r="BF313"/>
  <c r="T313"/>
  <c r="R313"/>
  <c r="P313"/>
  <c r="BI305"/>
  <c r="BH305"/>
  <c r="BG305"/>
  <c r="BF305"/>
  <c r="T305"/>
  <c r="R305"/>
  <c r="P305"/>
  <c r="BI302"/>
  <c r="BH302"/>
  <c r="BG302"/>
  <c r="BF302"/>
  <c r="T302"/>
  <c r="R302"/>
  <c r="P302"/>
  <c r="BI296"/>
  <c r="BH296"/>
  <c r="BG296"/>
  <c r="BF296"/>
  <c r="T296"/>
  <c r="R296"/>
  <c r="P296"/>
  <c r="BI292"/>
  <c r="BH292"/>
  <c r="BG292"/>
  <c r="BF292"/>
  <c r="T292"/>
  <c r="R292"/>
  <c r="P292"/>
  <c r="BI286"/>
  <c r="BH286"/>
  <c r="BG286"/>
  <c r="BF286"/>
  <c r="T286"/>
  <c r="R286"/>
  <c r="P286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69"/>
  <c r="BH269"/>
  <c r="BG269"/>
  <c r="BF269"/>
  <c r="T269"/>
  <c r="R269"/>
  <c r="P269"/>
  <c r="BI266"/>
  <c r="BH266"/>
  <c r="BG266"/>
  <c r="BF266"/>
  <c r="T266"/>
  <c r="R266"/>
  <c r="P266"/>
  <c r="BI262"/>
  <c r="BH262"/>
  <c r="BG262"/>
  <c r="BF262"/>
  <c r="T262"/>
  <c r="R262"/>
  <c r="P262"/>
  <c r="BI260"/>
  <c r="BH260"/>
  <c r="BG260"/>
  <c r="BF260"/>
  <c r="T260"/>
  <c r="R260"/>
  <c r="P260"/>
  <c r="BI255"/>
  <c r="BH255"/>
  <c r="BG255"/>
  <c r="BF255"/>
  <c r="T255"/>
  <c r="R255"/>
  <c r="P255"/>
  <c r="BI249"/>
  <c r="BH249"/>
  <c r="BG249"/>
  <c r="BF249"/>
  <c r="T249"/>
  <c r="R249"/>
  <c r="P249"/>
  <c r="BI246"/>
  <c r="BH246"/>
  <c r="BG246"/>
  <c r="BF246"/>
  <c r="T246"/>
  <c r="R246"/>
  <c r="P246"/>
  <c r="BI240"/>
  <c r="BH240"/>
  <c r="BG240"/>
  <c r="BF240"/>
  <c r="T240"/>
  <c r="R240"/>
  <c r="P240"/>
  <c r="BI233"/>
  <c r="BH233"/>
  <c r="BG233"/>
  <c r="BF233"/>
  <c r="T233"/>
  <c r="R233"/>
  <c r="P233"/>
  <c r="BI230"/>
  <c r="BH230"/>
  <c r="BG230"/>
  <c r="BF230"/>
  <c r="T230"/>
  <c r="R230"/>
  <c r="P230"/>
  <c r="BI219"/>
  <c r="BH219"/>
  <c r="BG219"/>
  <c r="BF219"/>
  <c r="T219"/>
  <c r="R219"/>
  <c r="P219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13"/>
  <c r="BH113"/>
  <c r="BG113"/>
  <c r="BF113"/>
  <c r="T113"/>
  <c r="R113"/>
  <c r="P113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J60"/>
  <c r="J87"/>
  <c r="F85"/>
  <c r="E83"/>
  <c r="J54"/>
  <c r="F52"/>
  <c r="E50"/>
  <c r="J24"/>
  <c r="E24"/>
  <c r="J88"/>
  <c r="J23"/>
  <c r="J18"/>
  <c r="E18"/>
  <c r="F88"/>
  <c r="J17"/>
  <c r="J15"/>
  <c r="E15"/>
  <c r="F87"/>
  <c r="J14"/>
  <c r="J12"/>
  <c r="J52"/>
  <c r="E7"/>
  <c r="E48"/>
  <c i="3" r="J84"/>
  <c r="J37"/>
  <c r="J36"/>
  <c i="1" r="AY56"/>
  <c i="3" r="J35"/>
  <c i="1" r="AX56"/>
  <c i="3"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67"/>
  <c r="BH167"/>
  <c r="BG167"/>
  <c r="BF167"/>
  <c r="T167"/>
  <c r="R167"/>
  <c r="P167"/>
  <c r="BI164"/>
  <c r="BH164"/>
  <c r="BG164"/>
  <c r="BF164"/>
  <c r="T164"/>
  <c r="R164"/>
  <c r="P164"/>
  <c r="BI156"/>
  <c r="BH156"/>
  <c r="BG156"/>
  <c r="BF156"/>
  <c r="T156"/>
  <c r="R156"/>
  <c r="P156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0"/>
  <c r="BH120"/>
  <c r="BG120"/>
  <c r="BF120"/>
  <c r="T120"/>
  <c r="R120"/>
  <c r="P120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89"/>
  <c r="BH89"/>
  <c r="BG89"/>
  <c r="BF89"/>
  <c r="T89"/>
  <c r="R89"/>
  <c r="P89"/>
  <c r="BI86"/>
  <c r="BH86"/>
  <c r="BG86"/>
  <c r="BF86"/>
  <c r="T86"/>
  <c r="R86"/>
  <c r="P86"/>
  <c r="J60"/>
  <c r="J79"/>
  <c r="F77"/>
  <c r="E75"/>
  <c r="J54"/>
  <c r="F52"/>
  <c r="E50"/>
  <c r="J24"/>
  <c r="E24"/>
  <c r="J80"/>
  <c r="J23"/>
  <c r="J18"/>
  <c r="E18"/>
  <c r="F55"/>
  <c r="J17"/>
  <c r="J15"/>
  <c r="E15"/>
  <c r="F79"/>
  <c r="J14"/>
  <c r="J12"/>
  <c r="J52"/>
  <c r="E7"/>
  <c r="E73"/>
  <c i="2" r="J37"/>
  <c r="J36"/>
  <c i="1" r="AY55"/>
  <c i="2" r="J35"/>
  <c i="1" r="AX55"/>
  <c i="2"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98"/>
  <c r="BH98"/>
  <c r="BG98"/>
  <c r="BF98"/>
  <c r="T98"/>
  <c r="R98"/>
  <c r="P98"/>
  <c r="BI93"/>
  <c r="BH93"/>
  <c r="BG93"/>
  <c r="BF93"/>
  <c r="T93"/>
  <c r="R93"/>
  <c r="P93"/>
  <c r="BI87"/>
  <c r="BH87"/>
  <c r="BG87"/>
  <c r="BF87"/>
  <c r="T87"/>
  <c r="T86"/>
  <c r="T85"/>
  <c r="R87"/>
  <c r="R86"/>
  <c r="R85"/>
  <c r="P87"/>
  <c r="P86"/>
  <c r="P85"/>
  <c r="J80"/>
  <c r="F78"/>
  <c r="E76"/>
  <c r="J54"/>
  <c r="F52"/>
  <c r="E50"/>
  <c r="J24"/>
  <c r="E24"/>
  <c r="J81"/>
  <c r="J23"/>
  <c r="J18"/>
  <c r="E18"/>
  <c r="F81"/>
  <c r="J17"/>
  <c r="J15"/>
  <c r="E15"/>
  <c r="F80"/>
  <c r="J14"/>
  <c r="J12"/>
  <c r="J78"/>
  <c r="E7"/>
  <c r="E74"/>
  <c i="1" r="L50"/>
  <c r="AM50"/>
  <c r="AM49"/>
  <c r="L49"/>
  <c r="AM47"/>
  <c r="L47"/>
  <c r="L45"/>
  <c r="L44"/>
  <c i="2" r="BK98"/>
  <c r="J103"/>
  <c i="1" r="AS54"/>
  <c i="2" r="J118"/>
  <c i="3" r="J156"/>
  <c r="BK111"/>
  <c r="J95"/>
  <c r="BK176"/>
  <c r="J135"/>
  <c r="BK107"/>
  <c r="BK190"/>
  <c i="4" r="J581"/>
  <c r="J373"/>
  <c r="BK240"/>
  <c r="J640"/>
  <c r="J380"/>
  <c r="J390"/>
  <c r="BK281"/>
  <c r="BK144"/>
  <c r="J348"/>
  <c r="BK204"/>
  <c r="BK369"/>
  <c r="J176"/>
  <c r="BK569"/>
  <c r="J616"/>
  <c r="BK669"/>
  <c r="BK531"/>
  <c r="J674"/>
  <c r="BK658"/>
  <c r="BK647"/>
  <c r="J599"/>
  <c r="BK591"/>
  <c r="J517"/>
  <c r="BK465"/>
  <c r="J451"/>
  <c r="BK415"/>
  <c r="BK405"/>
  <c r="BK359"/>
  <c r="J305"/>
  <c r="J278"/>
  <c r="BK262"/>
  <c r="J246"/>
  <c r="J184"/>
  <c r="J163"/>
  <c r="J147"/>
  <c r="J124"/>
  <c r="BK94"/>
  <c r="J669"/>
  <c r="BK644"/>
  <c r="BK435"/>
  <c r="J230"/>
  <c r="J634"/>
  <c r="BK230"/>
  <c r="BK558"/>
  <c r="J402"/>
  <c i="2" r="BK147"/>
  <c r="BK87"/>
  <c r="J127"/>
  <c r="J98"/>
  <c i="3" r="BK139"/>
  <c r="BK103"/>
  <c r="BK99"/>
  <c r="BK206"/>
  <c r="J164"/>
  <c i="4" r="J612"/>
  <c r="BK402"/>
  <c r="J249"/>
  <c r="J154"/>
  <c r="BK163"/>
  <c r="J320"/>
  <c r="BK246"/>
  <c r="BK500"/>
  <c r="J302"/>
  <c r="BK458"/>
  <c r="J274"/>
  <c r="J630"/>
  <c r="BK193"/>
  <c r="J644"/>
  <c r="J484"/>
  <c r="J565"/>
  <c r="J260"/>
  <c r="BK660"/>
  <c r="J561"/>
  <c r="J503"/>
  <c i="3" r="J147"/>
  <c r="J198"/>
  <c r="BK86"/>
  <c r="BK95"/>
  <c i="4" r="J585"/>
  <c r="J471"/>
  <c r="J219"/>
  <c r="J591"/>
  <c r="J286"/>
  <c r="BK565"/>
  <c r="J338"/>
  <c r="J208"/>
  <c r="J359"/>
  <c r="J144"/>
  <c r="BK184"/>
  <c r="J578"/>
  <c r="BK329"/>
  <c r="J647"/>
  <c r="BK176"/>
  <c r="J366"/>
  <c r="BK128"/>
  <c r="J650"/>
  <c r="BK517"/>
  <c r="BK189"/>
  <c r="J514"/>
  <c r="BK390"/>
  <c i="2" r="BK93"/>
  <c r="BK132"/>
  <c r="BK110"/>
  <c r="J154"/>
  <c i="3" r="J185"/>
  <c r="BK130"/>
  <c r="J99"/>
  <c r="BK202"/>
  <c r="J202"/>
  <c r="J139"/>
  <c i="4" r="J493"/>
  <c r="BK305"/>
  <c r="J524"/>
  <c r="BK124"/>
  <c r="BK269"/>
  <c r="J606"/>
  <c r="BK471"/>
  <c r="J325"/>
  <c r="J534"/>
  <c r="BK302"/>
  <c r="J587"/>
  <c r="BK338"/>
  <c r="J94"/>
  <c r="BK503"/>
  <c r="J181"/>
  <c r="J316"/>
  <c r="BK102"/>
  <c r="BK626"/>
  <c r="J131"/>
  <c r="J405"/>
  <c i="2" r="J157"/>
  <c r="BK103"/>
  <c r="BK106"/>
  <c r="J110"/>
  <c i="3" r="J167"/>
  <c r="BK135"/>
  <c r="BK89"/>
  <c r="BK147"/>
  <c i="4" r="BK313"/>
  <c r="BK249"/>
  <c r="J569"/>
  <c r="J329"/>
  <c r="BK274"/>
  <c r="BK334"/>
  <c r="J113"/>
  <c r="J545"/>
  <c r="J653"/>
  <c r="J415"/>
  <c r="BK640"/>
  <c r="J334"/>
  <c r="J98"/>
  <c r="BK197"/>
  <c r="BK534"/>
  <c r="J200"/>
  <c i="2" r="BK157"/>
  <c r="J147"/>
  <c r="J137"/>
  <c r="BK127"/>
  <c r="BK142"/>
  <c r="J122"/>
  <c r="J93"/>
  <c i="3" r="BK181"/>
  <c r="BK156"/>
  <c r="J176"/>
  <c r="J103"/>
  <c r="BK152"/>
  <c r="BK120"/>
  <c r="BK198"/>
  <c r="BK167"/>
  <c r="J86"/>
  <c i="4" r="J527"/>
  <c r="BK475"/>
  <c r="BK348"/>
  <c r="BK168"/>
  <c r="BK630"/>
  <c r="BK443"/>
  <c r="BK634"/>
  <c r="BK561"/>
  <c r="BK527"/>
  <c r="BK344"/>
  <c r="BK266"/>
  <c r="BK542"/>
  <c r="J410"/>
  <c r="J296"/>
  <c r="BK599"/>
  <c r="J443"/>
  <c r="BK395"/>
  <c r="BK325"/>
  <c r="J678"/>
  <c r="BK585"/>
  <c r="J233"/>
  <c r="BK172"/>
  <c r="BK514"/>
  <c r="BK373"/>
  <c r="BK113"/>
  <c r="BK653"/>
  <c r="J573"/>
  <c r="BK219"/>
  <c r="BK98"/>
  <c r="BK451"/>
  <c r="J240"/>
  <c i="2" r="BK137"/>
  <c r="J142"/>
  <c r="BK114"/>
  <c r="J114"/>
  <c r="J132"/>
  <c r="J106"/>
  <c i="3" r="J190"/>
  <c r="J107"/>
  <c r="J181"/>
  <c r="J111"/>
  <c r="BK194"/>
  <c r="J89"/>
  <c i="4" r="BK603"/>
  <c r="BK387"/>
  <c r="BK208"/>
  <c r="J620"/>
  <c r="J395"/>
  <c r="J435"/>
  <c r="J281"/>
  <c r="BK578"/>
  <c r="BK380"/>
  <c r="BK320"/>
  <c r="J603"/>
  <c r="J479"/>
  <c r="BK154"/>
  <c r="BK573"/>
  <c r="BK606"/>
  <c r="J189"/>
  <c r="BK587"/>
  <c r="J262"/>
  <c r="BK678"/>
  <c r="J660"/>
  <c r="BK650"/>
  <c r="BK612"/>
  <c r="J595"/>
  <c r="J542"/>
  <c r="BK479"/>
  <c r="J427"/>
  <c r="BK410"/>
  <c r="BK366"/>
  <c r="J355"/>
  <c r="BK316"/>
  <c r="BK286"/>
  <c r="J266"/>
  <c r="J255"/>
  <c r="J204"/>
  <c r="J168"/>
  <c r="BK158"/>
  <c r="BK140"/>
  <c r="J102"/>
  <c r="BK674"/>
  <c r="J665"/>
  <c r="J500"/>
  <c r="J269"/>
  <c r="BK665"/>
  <c r="BK595"/>
  <c r="BK233"/>
  <c r="BK493"/>
  <c i="2" r="J87"/>
  <c r="BK151"/>
  <c r="BK154"/>
  <c r="J151"/>
  <c r="BK122"/>
  <c i="3" r="J194"/>
  <c r="J143"/>
  <c r="J152"/>
  <c r="J206"/>
  <c r="BK185"/>
  <c r="J120"/>
  <c i="4" r="J490"/>
  <c r="J465"/>
  <c r="J292"/>
  <c r="J158"/>
  <c r="J475"/>
  <c r="J387"/>
  <c r="BK292"/>
  <c r="BK200"/>
  <c r="BK490"/>
  <c r="J313"/>
  <c r="J531"/>
  <c r="BK131"/>
  <c r="J558"/>
  <c r="J352"/>
  <c r="BK278"/>
  <c r="BK616"/>
  <c r="BK355"/>
  <c r="J458"/>
  <c r="BK255"/>
  <c r="BK581"/>
  <c r="J128"/>
  <c r="BK447"/>
  <c r="J140"/>
  <c i="2" r="BK118"/>
  <c r="F34"/>
  <c i="3" r="BK164"/>
  <c r="J130"/>
  <c r="BK143"/>
  <c i="4" r="BK484"/>
  <c r="BK352"/>
  <c r="J193"/>
  <c r="BK151"/>
  <c r="J151"/>
  <c r="J344"/>
  <c r="BK260"/>
  <c r="BK147"/>
  <c r="BK427"/>
  <c r="BK296"/>
  <c r="BK545"/>
  <c r="BK181"/>
  <c r="J626"/>
  <c r="BK524"/>
  <c r="J172"/>
  <c r="BK620"/>
  <c r="J369"/>
  <c r="J447"/>
  <c r="J197"/>
  <c r="J658"/>
  <c l="1" r="P167"/>
  <c i="2" r="T92"/>
  <c i="3" r="R151"/>
  <c i="4" r="R167"/>
  <c r="T167"/>
  <c i="2" r="T131"/>
  <c i="3" r="P151"/>
  <c i="4" r="BK254"/>
  <c r="J254"/>
  <c r="J63"/>
  <c i="2" r="T146"/>
  <c i="3" r="T85"/>
  <c i="4" r="R93"/>
  <c r="R343"/>
  <c r="R470"/>
  <c r="P483"/>
  <c i="2" r="P92"/>
  <c r="R131"/>
  <c i="3" r="P85"/>
  <c r="R189"/>
  <c i="2" r="BK131"/>
  <c r="J131"/>
  <c r="J63"/>
  <c i="3" r="BK85"/>
  <c r="J85"/>
  <c r="J61"/>
  <c i="4" r="T93"/>
  <c r="T343"/>
  <c r="P470"/>
  <c r="R568"/>
  <c i="3" r="T151"/>
  <c i="4" r="BK93"/>
  <c r="T254"/>
  <c r="T426"/>
  <c r="R483"/>
  <c r="BK673"/>
  <c r="J673"/>
  <c r="J71"/>
  <c i="2" r="R92"/>
  <c r="BK146"/>
  <c r="J146"/>
  <c r="J64"/>
  <c i="3" r="BK189"/>
  <c r="J189"/>
  <c r="J63"/>
  <c i="4" r="P254"/>
  <c r="P426"/>
  <c r="T470"/>
  <c r="T568"/>
  <c i="2" r="R146"/>
  <c i="3" r="BK151"/>
  <c r="J151"/>
  <c r="J62"/>
  <c i="4" r="BK167"/>
  <c r="J167"/>
  <c r="J62"/>
  <c r="P343"/>
  <c r="BK483"/>
  <c r="J483"/>
  <c r="J67"/>
  <c r="BK568"/>
  <c r="J568"/>
  <c r="J68"/>
  <c r="P673"/>
  <c r="P672"/>
  <c i="2" r="BK92"/>
  <c r="J92"/>
  <c r="J62"/>
  <c r="P146"/>
  <c i="3" r="T189"/>
  <c i="4" r="R254"/>
  <c r="BK426"/>
  <c r="J426"/>
  <c r="J65"/>
  <c r="BK470"/>
  <c r="J470"/>
  <c r="J66"/>
  <c r="P568"/>
  <c r="T673"/>
  <c r="T672"/>
  <c i="2" r="P131"/>
  <c i="3" r="R85"/>
  <c r="R83"/>
  <c r="P189"/>
  <c i="4" r="P93"/>
  <c r="P91"/>
  <c i="1" r="AU57"/>
  <c i="4" r="BK343"/>
  <c r="J343"/>
  <c r="J64"/>
  <c r="R426"/>
  <c r="T483"/>
  <c r="R673"/>
  <c r="R672"/>
  <c r="BK668"/>
  <c r="J668"/>
  <c r="J69"/>
  <c i="2" r="BK86"/>
  <c r="BK85"/>
  <c r="J85"/>
  <c r="J60"/>
  <c i="4" r="BE184"/>
  <c r="F55"/>
  <c r="BE193"/>
  <c r="BE320"/>
  <c r="BE490"/>
  <c r="BE514"/>
  <c r="BE524"/>
  <c r="BE531"/>
  <c r="BE542"/>
  <c r="BE647"/>
  <c r="J55"/>
  <c r="BE124"/>
  <c r="BE204"/>
  <c r="BE274"/>
  <c r="BE281"/>
  <c r="BE313"/>
  <c r="BE338"/>
  <c r="BE359"/>
  <c r="BE380"/>
  <c r="BE405"/>
  <c r="BE517"/>
  <c r="BE585"/>
  <c r="BE653"/>
  <c r="BE674"/>
  <c r="BE678"/>
  <c r="F54"/>
  <c r="J85"/>
  <c r="BE131"/>
  <c r="BE144"/>
  <c r="BE172"/>
  <c r="BE435"/>
  <c r="BE558"/>
  <c r="BE573"/>
  <c r="BE587"/>
  <c r="BE644"/>
  <c r="BE650"/>
  <c r="BE660"/>
  <c r="BE669"/>
  <c r="BE94"/>
  <c r="BE113"/>
  <c r="BE260"/>
  <c r="BE269"/>
  <c r="BE334"/>
  <c r="BE373"/>
  <c r="BE443"/>
  <c r="BE527"/>
  <c r="BE561"/>
  <c r="BE569"/>
  <c r="BE578"/>
  <c r="BE581"/>
  <c r="BE591"/>
  <c r="BE595"/>
  <c r="BE658"/>
  <c r="BE665"/>
  <c i="3" r="BK83"/>
  <c r="J83"/>
  <c i="4" r="E81"/>
  <c r="BE176"/>
  <c r="BE197"/>
  <c r="BE240"/>
  <c r="BE286"/>
  <c r="BE292"/>
  <c r="BE630"/>
  <c r="BE640"/>
  <c r="BE355"/>
  <c r="BE387"/>
  <c r="BE451"/>
  <c r="BE458"/>
  <c r="BE465"/>
  <c r="BE471"/>
  <c r="BE475"/>
  <c r="BE599"/>
  <c r="BE603"/>
  <c r="BE606"/>
  <c r="BE620"/>
  <c r="BE634"/>
  <c r="BE98"/>
  <c r="BE168"/>
  <c r="BE219"/>
  <c r="BE233"/>
  <c r="BE305"/>
  <c r="BE390"/>
  <c r="BE415"/>
  <c r="BE427"/>
  <c r="BE503"/>
  <c r="BE147"/>
  <c r="BE151"/>
  <c r="BE154"/>
  <c r="BE163"/>
  <c r="BE249"/>
  <c r="BE262"/>
  <c r="BE410"/>
  <c r="BE447"/>
  <c r="BE479"/>
  <c r="BE158"/>
  <c r="BE266"/>
  <c r="BE278"/>
  <c r="BE296"/>
  <c r="BE302"/>
  <c r="BE325"/>
  <c r="BE329"/>
  <c r="BE344"/>
  <c r="BE348"/>
  <c r="BE616"/>
  <c r="BE102"/>
  <c r="BE128"/>
  <c r="BE181"/>
  <c r="BE189"/>
  <c r="BE200"/>
  <c r="BE208"/>
  <c r="BE230"/>
  <c r="BE246"/>
  <c r="BE352"/>
  <c r="BE366"/>
  <c r="BE369"/>
  <c r="BE402"/>
  <c r="BE484"/>
  <c r="BE493"/>
  <c r="BE500"/>
  <c r="BE545"/>
  <c r="BE565"/>
  <c r="BE612"/>
  <c r="BE626"/>
  <c r="BE140"/>
  <c r="BE255"/>
  <c r="BE316"/>
  <c r="BE395"/>
  <c r="BE534"/>
  <c i="3" r="BE111"/>
  <c r="BE135"/>
  <c r="J77"/>
  <c r="BE120"/>
  <c r="F54"/>
  <c r="F80"/>
  <c r="BE89"/>
  <c r="BE95"/>
  <c r="BE103"/>
  <c r="BE139"/>
  <c r="BE156"/>
  <c r="BE164"/>
  <c r="BE167"/>
  <c i="2" r="BK84"/>
  <c r="J84"/>
  <c r="J59"/>
  <c i="3" r="BE202"/>
  <c r="BE190"/>
  <c r="BE206"/>
  <c i="2" r="J86"/>
  <c r="J61"/>
  <c i="3" r="BE185"/>
  <c r="J55"/>
  <c r="BE86"/>
  <c r="BE198"/>
  <c r="BE152"/>
  <c r="BE176"/>
  <c r="BE181"/>
  <c r="BE99"/>
  <c r="BE107"/>
  <c r="BE130"/>
  <c r="E48"/>
  <c r="BE143"/>
  <c r="BE194"/>
  <c r="BE147"/>
  <c i="2" r="J52"/>
  <c r="BE87"/>
  <c r="BE137"/>
  <c r="BE142"/>
  <c r="BE157"/>
  <c r="F55"/>
  <c r="BE106"/>
  <c r="E48"/>
  <c r="F54"/>
  <c r="BE122"/>
  <c r="BE110"/>
  <c r="BE127"/>
  <c r="BE132"/>
  <c r="BE151"/>
  <c r="BE154"/>
  <c r="J55"/>
  <c r="BE93"/>
  <c r="BE147"/>
  <c r="BE98"/>
  <c r="BE103"/>
  <c r="BE114"/>
  <c r="BE118"/>
  <c i="1" r="BA55"/>
  <c i="3" r="F35"/>
  <c i="1" r="BB56"/>
  <c i="3" r="F34"/>
  <c i="1" r="BA56"/>
  <c i="2" r="J34"/>
  <c i="1" r="AW55"/>
  <c i="4" r="J34"/>
  <c i="1" r="AW57"/>
  <c i="3" r="F37"/>
  <c i="1" r="BD56"/>
  <c i="2" r="F36"/>
  <c i="1" r="BC55"/>
  <c i="4" r="F36"/>
  <c i="1" r="BC57"/>
  <c i="2" r="F37"/>
  <c i="1" r="BD55"/>
  <c i="3" r="J30"/>
  <c r="J34"/>
  <c i="1" r="AW56"/>
  <c i="2" r="F35"/>
  <c i="1" r="BB55"/>
  <c i="4" r="F35"/>
  <c i="1" r="BB57"/>
  <c i="4" r="F34"/>
  <c i="1" r="BA57"/>
  <c i="3" r="F36"/>
  <c i="1" r="BC56"/>
  <c i="4" r="F37"/>
  <c i="1" r="BD57"/>
  <c i="4" l="1" r="T91"/>
  <c i="3" r="T83"/>
  <c i="2" r="R84"/>
  <c i="3" r="P83"/>
  <c i="1" r="AU56"/>
  <c i="2" r="T84"/>
  <c r="P84"/>
  <c i="1" r="AU55"/>
  <c i="4" r="R91"/>
  <c r="BK672"/>
  <c r="J672"/>
  <c r="J70"/>
  <c r="J93"/>
  <c r="J61"/>
  <c i="1" r="AG56"/>
  <c i="3" r="J59"/>
  <c i="2" r="F33"/>
  <c i="1" r="AZ55"/>
  <c r="BB54"/>
  <c r="W31"/>
  <c i="2" r="J30"/>
  <c i="1" r="AG55"/>
  <c i="3" r="F33"/>
  <c i="1" r="AZ56"/>
  <c i="2" r="J33"/>
  <c i="1" r="AV55"/>
  <c r="AT55"/>
  <c r="BC54"/>
  <c r="W32"/>
  <c i="3" r="J33"/>
  <c i="1" r="AV56"/>
  <c r="AT56"/>
  <c r="AN56"/>
  <c r="BA54"/>
  <c r="W30"/>
  <c i="4" r="J33"/>
  <c i="1" r="AV57"/>
  <c r="AT57"/>
  <c i="4" r="F33"/>
  <c i="1" r="AZ57"/>
  <c r="BD54"/>
  <c r="W33"/>
  <c i="4" l="1" r="BK91"/>
  <c r="J91"/>
  <c i="1" r="AN55"/>
  <c i="3" r="J39"/>
  <c i="2" r="J39"/>
  <c i="1" r="AU54"/>
  <c i="4" r="J30"/>
  <c i="1" r="AG57"/>
  <c r="AG54"/>
  <c r="AK26"/>
  <c r="AY54"/>
  <c r="AW54"/>
  <c r="AK30"/>
  <c r="AX54"/>
  <c r="AZ54"/>
  <c r="W29"/>
  <c i="4" l="1" r="J39"/>
  <c r="J59"/>
  <c i="1" r="AN57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<sst xmlns="http://schemas.openxmlformats.org/spreadsheetml/2006/main">
  <si>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</si>
  <si>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</si>
  <si>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</si>
  <si>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</si>
  <si>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</si>
  <si>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{a44c91c5-9b08-4b88-aba7-321b447f3d96}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</si>
  <si>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</si>
  <si>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</si>
  <si>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</si>
  <si>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</si>
  <si>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</si>
  <si>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</si>
  <si>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</si>
  <si>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</si>
  <si>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2313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</si>
  <si>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</si>
  <si>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</si>
  <si>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mostního objektu ev.č. 2c – M1 – Pytlíkova cesta, Teplice</t>
  </si>
  <si>
    <t>KSO:</t>
  </si>
  <si>
    <t>821 11 3</t>
  </si>
  <si>
    <t>CC-CZ:</t>
  </si>
  <si>
    <t>2141</t>
  </si>
  <si>
    <t>Místo:</t>
  </si>
  <si>
    <t xml:space="preserve"> </t>
  </si>
  <si>
    <t>Datum:</t>
  </si>
  <si>
    <t>16. 1. 2025</t>
  </si>
  <si>
    <t>Zadavatel:</t>
  </si>
  <si>
    <t>IČ:</t>
  </si>
  <si>
    <t/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</si>
  <si>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</si>
  <si>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</si>
  <si>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</si>
  <si>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</si>
  <si>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</si>
  <si>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</si>
  <si>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</si>
  <si>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</si>
  <si>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</si>
  <si>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</si>
  <si>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</si>
  <si>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</si>
  <si>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</si>
  <si>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</si>
  <si>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</si>
  <si>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</si>
  <si>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</si>
  <si>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</si>
  <si>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</si>
  <si>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</si>
  <si>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</si>
  <si>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</si>
  <si>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</si>
  <si>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</si>
  <si>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</si>
  <si>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</si>
  <si>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</si>
  <si>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</si>
  <si>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</si>
  <si>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</si>
  <si>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</si>
  <si>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</si>
  <si>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</si>
  <si>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</si>
  <si>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</si>
  <si>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</si>
  <si>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</si>
  <si>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</si>
  <si>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</si>
  <si>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</si>
  <si>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</si>
  <si>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</si>
  <si>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</si>
  <si>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</si>
  <si>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</si>
  <si>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</si>
  <si>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</si>
  <si>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</si>
  <si>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Všeobecné položky</t>
  </si>
  <si>
    <t>STA</t>
  </si>
  <si>
    <t>1</t>
  </si>
  <si>
    <t>{faab7594-db0b-4cee-909c-2e1b93c87705}</t>
  </si>
  <si>
    <t>2</t>
  </si>
  <si>
    <t>SO 001</t>
  </si>
  <si>
    <t xml:space="preserve">Demolice mostu  ev.č. 2c-M1</t>
  </si>
  <si>
    <t>{08e687e0-b9f8-4b3a-8df3-59903322c6ce}</t>
  </si>
  <si>
    <t>82111</t>
  </si>
  <si>
    <t>SO 201</t>
  </si>
  <si>
    <t>Most ev.č. 2c-M1</t>
  </si>
  <si>
    <t>{8bbc68ae-8978-427d-ac9b-9093bc004b05}</t>
  </si>
  <si>
    <t>KRYCÍ LIST SOUPISU PRACÍ</t>
  </si>
  <si>
    <t>Objekt:</t>
  </si>
  <si>
    <t>SO 000 - Všeobecné položky</t>
  </si>
  <si>
    <t>08927677</t>
  </si>
  <si>
    <t>Midakon s.r.o</t>
  </si>
  <si>
    <t>CZ08927677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</si>
  <si>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</si>
  <si>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</si>
  <si>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</si>
  <si>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</si>
  <si>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</si>
  <si>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</si>
  <si>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VRN1 - Průzkumné, geodetické a projektové práce</t>
  </si>
  <si>
    <t>VRN3 - Zařízení staveniště</t>
  </si>
  <si>
    <t>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</si>
  <si>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</si>
  <si>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</si>
  <si>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</si>
  <si>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</si>
  <si>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</si>
  <si>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</si>
  <si>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</si>
  <si>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</si>
  <si>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</si>
  <si>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</si>
  <si>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</si>
  <si>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</si>
  <si>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</si>
  <si>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</si>
  <si>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</si>
  <si>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</si>
  <si>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</si>
  <si>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</si>
  <si>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</si>
  <si>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938908411</t>
  </si>
  <si>
    <t>Čištění vozovek splachováním vodou</t>
  </si>
  <si>
    <t>m2</t>
  </si>
  <si>
    <t>CS ÚRS 2025 01</t>
  </si>
  <si>
    <t>4</t>
  </si>
  <si>
    <t>-1289649932</t>
  </si>
  <si>
    <t>PP</t>
  </si>
  <si>
    <t>Čištění vozovek splachováním vodou povrchu podkladu nebo krytu živičného, betonového nebo dlážděného</t>
  </si>
  <si>
    <t>Online PSC</t>
  </si>
  <si>
    <t>https://podminky.urs.cz/item/CS_URS_2025_01/938908411</t>
  </si>
  <si>
    <t>P</t>
  </si>
  <si>
    <t xml:space="preserve">Poznámka k položce:_x000d_
Bude fakturováno dle skutečnosti_x000d_
Čištění vozovek splachováním vodou povrchu podkladu nebo krytu živičného, betonového nebo dlážděného  a zamezení prašnosti po dobu stavby a vyčištění na konci stavby včetně provádění zápisů do stavebního deníku</t>
  </si>
  <si>
    <t>VV</t>
  </si>
  <si>
    <t>500</t>
  </si>
  <si>
    <t>VRN1</t>
  </si>
  <si>
    <t>Průzkumné, geodetické a projektové práce</t>
  </si>
  <si>
    <t>012203000</t>
  </si>
  <si>
    <t>Geodetické práce při provádění stavby</t>
  </si>
  <si>
    <t>KPL</t>
  </si>
  <si>
    <t>-2121267254</t>
  </si>
  <si>
    <t>https://podminky.urs.cz/item/CS_URS_2025_01/012203000</t>
  </si>
  <si>
    <t>Poznámka k položce:_x000d_
geodetické zaměření během výstavby, rozsahu dle požadavků ČSN, ČSN EN, TP, TKP a KZP, Vytýčení záboru staveniště, hranic sousedních pozemků, inženýrských sítí"</t>
  </si>
  <si>
    <t>3</t>
  </si>
  <si>
    <t>012303000</t>
  </si>
  <si>
    <t>Geodetické práce po výstavbě</t>
  </si>
  <si>
    <t>2131035744</t>
  </si>
  <si>
    <t>https://podminky.urs.cz/item/CS_URS_2025_01/012303000</t>
  </si>
  <si>
    <t xml:space="preserve">Poznámka k položce:_x000d_
včetně vyhotovení geometrických plánů  včetně výkazu délek a ploch</t>
  </si>
  <si>
    <t>"geodetické zaměření skutečného provedení stavby na podkladě katastrální mapy" 1</t>
  </si>
  <si>
    <t>012414000</t>
  </si>
  <si>
    <t>Geometrický plán</t>
  </si>
  <si>
    <t>kpl</t>
  </si>
  <si>
    <t>1024</t>
  </si>
  <si>
    <t>-2008027322</t>
  </si>
  <si>
    <t>https://podminky.urs.cz/item/CS_URS_2025_01/012414000</t>
  </si>
  <si>
    <t>5</t>
  </si>
  <si>
    <t>012434000</t>
  </si>
  <si>
    <t>Geodetická aktualizační dokumentace (GAD DTM)</t>
  </si>
  <si>
    <t>-453937686</t>
  </si>
  <si>
    <t>https://podminky.urs.cz/item/CS_URS_2025_01/012434000</t>
  </si>
  <si>
    <t xml:space="preserve">Poznámka k položce:_x000d_
1)	Součástí  je vyhotovení podkladů pro vedení digitální technické mapy podle § 5 vyhlášky č. 393/2020 Sb., o digitální technické mapě kraje, kterými jsou geodetická část dokumentace skutečného provedení stavby. _x000d_
2)	a předání podkladu pro vedení digitální technické mapy, do Informačního systému digitální technické mapy Ústeckého kraje (IS DTM), jehož správcem a provozovatelem je Krajský úřad Ústeckého kraje, prostřednictvím Informačního systému Digitální mapy veřejné._x000d_
3)	Předání údajů do IS DTM podle odstavce 2) bude před dokončením díla doloženo protokolem o zapracování dat do digitální technické mapy kraje, který vystaví IS DMVS, popřípadě písemným potvrzením od Krajského úřadu Ústeckého kraje._x000d_
</t>
  </si>
  <si>
    <t>6</t>
  </si>
  <si>
    <t>013203000.1</t>
  </si>
  <si>
    <t>Dokumentace stavby bez rozlišení - havarijní plán</t>
  </si>
  <si>
    <t>126106234</t>
  </si>
  <si>
    <t>https://podminky.urs.cz/item/CS_URS_2025_01/013203000.1</t>
  </si>
  <si>
    <t>Poznámka k položce:_x000d_
včetně projednání a schválení na Povodí a MMO OOŽP</t>
  </si>
  <si>
    <t>7</t>
  </si>
  <si>
    <t>013203000.2</t>
  </si>
  <si>
    <t>Souhrnná zpráva zhotovitele o hodnocení kvality provedených prací</t>
  </si>
  <si>
    <t>1683583719</t>
  </si>
  <si>
    <t>Dokumentace stavby - statický výpočet zatížitelnosti</t>
  </si>
  <si>
    <t>https://podminky.urs.cz/item/CS_URS_2025_01/013203000.2</t>
  </si>
  <si>
    <t>8</t>
  </si>
  <si>
    <t>013203001</t>
  </si>
  <si>
    <t>Dokumentace stavby bez rozlišení - mostní list</t>
  </si>
  <si>
    <t>977201234</t>
  </si>
  <si>
    <t>https://podminky.urs.cz/item/CS_URS_2025_01/013203001</t>
  </si>
  <si>
    <t>Poznámka k položce:_x000d_
Podle ČSN 73 6220 ve 3 vyhotoveních a včetně vložení do BMS</t>
  </si>
  <si>
    <t>013244000</t>
  </si>
  <si>
    <t>Realizační dokumentace stavby</t>
  </si>
  <si>
    <t>-319761433</t>
  </si>
  <si>
    <t>https://podminky.urs.cz/item/CS_URS_2025_01/013244000</t>
  </si>
  <si>
    <t xml:space="preserve">Poznámka k položce:_x000d_
Realizační dokumentace stavby včetně Technologických předpisů, kontrolních a zkušebních plánů, harmonogramu stavby </t>
  </si>
  <si>
    <t>"3x paré + 2x v el. podobě" 1</t>
  </si>
  <si>
    <t>10</t>
  </si>
  <si>
    <t>013254000</t>
  </si>
  <si>
    <t>Dokumentace skutečného provedení stavby</t>
  </si>
  <si>
    <t>-1238872200</t>
  </si>
  <si>
    <t>https://podminky.urs.cz/item/CS_URS_2025_01/013254000</t>
  </si>
  <si>
    <t>"dokumentace skutečného provedení stavby 3x paré + 2x v el. podobě" 1</t>
  </si>
  <si>
    <t>VRN3</t>
  </si>
  <si>
    <t>Zařízení staveniště</t>
  </si>
  <si>
    <t>11</t>
  </si>
  <si>
    <t>032103000</t>
  </si>
  <si>
    <t>Náklady na stavební buňky</t>
  </si>
  <si>
    <t>-1787905272</t>
  </si>
  <si>
    <t>https://podminky.urs.cz/item/CS_URS_2025_01/032103000</t>
  </si>
  <si>
    <t>Poznámka k položce:_x000d_
včetně oplocení staveniště s ochrannou plachtou proti prašnosti, včetně nákladů spojených se zřízením, provozováním a odstraněním mezideponií</t>
  </si>
  <si>
    <t>"zařízení staveniště, buňky, WC, sklady - zřízení, provoz, demontáž" 1</t>
  </si>
  <si>
    <t>12</t>
  </si>
  <si>
    <t>032103001</t>
  </si>
  <si>
    <t>Práce pro zajištění ochrany inženýrských sítí</t>
  </si>
  <si>
    <t>598740049</t>
  </si>
  <si>
    <t>https://podminky.urs.cz/item/CS_URS_2025_01/032103001</t>
  </si>
  <si>
    <t xml:space="preserve">Poznámka k položce:_x000d_
Opatření  pro ochranu inženýrských sítí dle požadavků správce</t>
  </si>
  <si>
    <t>13</t>
  </si>
  <si>
    <t>034103000</t>
  </si>
  <si>
    <t>Oplocení staveniště</t>
  </si>
  <si>
    <t>1706096653</t>
  </si>
  <si>
    <t>https://podminky.urs.cz/item/CS_URS_2025_01/034103000</t>
  </si>
  <si>
    <t>Poznámka k položce:_x000d_
včetně vytvoření koridorů pro pěší</t>
  </si>
  <si>
    <t>VRN4</t>
  </si>
  <si>
    <t>Inženýrská činnost</t>
  </si>
  <si>
    <t>14</t>
  </si>
  <si>
    <t>041903000</t>
  </si>
  <si>
    <t>Dozor jiné osoby - geotechnický dozor</t>
  </si>
  <si>
    <t>-1861963077</t>
  </si>
  <si>
    <t>https://podminky.urs.cz/item/CS_URS_2025_01/041903000</t>
  </si>
  <si>
    <t xml:space="preserve">Poznámka k položce:_x000d_
Kontrola zastižené geologie při vrtání první piloty, oproti předpokladům v projektu. Výsledky budou zaslány projektantovi mostu ke kontrole a bude proveden zápis do stavebního deníku odborným geotechnikem._x000d_
Předpoklad 2  návštěvy á 3 hodiny vč cesty</t>
  </si>
  <si>
    <t>043134000.1</t>
  </si>
  <si>
    <t>Zkoušky materiálů nezávislou zkušebnou</t>
  </si>
  <si>
    <t>-2015871556</t>
  </si>
  <si>
    <t>https://podminky.urs.cz/item/CS_URS_2025_01/043134000.1</t>
  </si>
  <si>
    <t>16</t>
  </si>
  <si>
    <t>043134000.2</t>
  </si>
  <si>
    <t>Zkoušky konstrukcí nezávislou zkušebnou</t>
  </si>
  <si>
    <t>451792785</t>
  </si>
  <si>
    <t>https://podminky.urs.cz/item/CS_URS_2025_01/043134000.2</t>
  </si>
  <si>
    <t>17</t>
  </si>
  <si>
    <t>043194000</t>
  </si>
  <si>
    <t>Ostatní zkoušky - hlavní mostní prohlídka</t>
  </si>
  <si>
    <t>-1895820440</t>
  </si>
  <si>
    <t>https://podminky.urs.cz/item/CS_URS_2025_01/043194000</t>
  </si>
  <si>
    <t xml:space="preserve">SO 001 - Demolice mostu  ev.č. 2c-M1</t>
  </si>
  <si>
    <t>21411</t>
  </si>
  <si>
    <t>1 - Zemní práce</t>
  </si>
  <si>
    <t>9 - Ostatní konstrukce a práce, bourání</t>
  </si>
  <si>
    <t>997 - Přesun sutě</t>
  </si>
  <si>
    <t>Zemní práce</t>
  </si>
  <si>
    <t>27</t>
  </si>
  <si>
    <t>112251101</t>
  </si>
  <si>
    <t>Odstranění pařezů průměru přes 100 do 300 mm</t>
  </si>
  <si>
    <t>kus</t>
  </si>
  <si>
    <t>512</t>
  </si>
  <si>
    <t>893895159</t>
  </si>
  <si>
    <t>Odstranění pařezů strojně s jejich vykopáním nebo vytrháním průměru přes 100 do 300 mm</t>
  </si>
  <si>
    <t>https://podminky.urs.cz/item/CS_URS_2025_01/112251101</t>
  </si>
  <si>
    <t>113106121</t>
  </si>
  <si>
    <t>Rozebrání dlažeb z betonových nebo kamenných dlaždic komunikací pro pěší ručně</t>
  </si>
  <si>
    <t>-1536926207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</si>
  <si>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</si>
  <si>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https://podminky.urs.cz/item/CS_URS_2025_01/113106121</t>
  </si>
  <si>
    <t>"pod op1" 30,00</t>
  </si>
  <si>
    <t>"pod op4" 20,00</t>
  </si>
  <si>
    <t>Součet</t>
  </si>
  <si>
    <t>113154538</t>
  </si>
  <si>
    <t>Frézování živičného krytu tl 100 mm pruh š do 1 m pl přes 500 do 2000 m2</t>
  </si>
  <si>
    <t>249125103</t>
  </si>
  <si>
    <t>Frézování živičného podkladu nebo krytu s naložením hmot na dopravní prostředek plochy přes 500 do 2 000 m2 pruhu šířky do 1 m, tloušťky vrstvy 100 mm</t>
  </si>
  <si>
    <t>https://podminky.urs.cz/item/CS_URS_2025_01/113154538</t>
  </si>
  <si>
    <t>"frézování v tl. 10cm" 339,65</t>
  </si>
  <si>
    <t>113202111</t>
  </si>
  <si>
    <t>Vytrhání obrub krajníků obrubníků stojatých</t>
  </si>
  <si>
    <t>M</t>
  </si>
  <si>
    <t>2093804620</t>
  </si>
  <si>
    <t>Vytrhání obrub s vybouráním lože, s přemístěním hmot na skládku na vzdálenost do 3 m nebo s naložením na dopravní prostředek z krajníků nebo obrubníků stojatých</t>
  </si>
  <si>
    <t>https://podminky.urs.cz/item/CS_URS_2025_01/113202111</t>
  </si>
  <si>
    <t>"podél dlažby pod mostem"12,75*2+11,3*2</t>
  </si>
  <si>
    <t>113107224</t>
  </si>
  <si>
    <t>Odstranění podkladu z kameniva drceného tl přes 300 do 400 mm strojně pl přes 200 m2</t>
  </si>
  <si>
    <t>-998918386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</si>
  <si>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</si>
  <si>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https://podminky.urs.cz/item/CS_URS_2025_01/113107224</t>
  </si>
  <si>
    <t>"odstranění podkladních vrstev stmelených v tl. 30cm včetně plochy pod krajnicí, "0,30*(86,06+111,83)*1,1</t>
  </si>
  <si>
    <t>121151103</t>
  </si>
  <si>
    <t>Sejmutí ornice plochy do 100 m2 tl vrstvy do 200 mm strojně</t>
  </si>
  <si>
    <t>-613570710</t>
  </si>
  <si>
    <t>Sejmutí ornice strojně při souvislé ploše do 100 m2, tl. vrstvy do 200 mm</t>
  </si>
  <si>
    <t>https://podminky.urs.cz/item/CS_URS_2025_01/121151103</t>
  </si>
  <si>
    <t>(236,00+113,92+92,30+206,82+13,38+15,74)*1,2</t>
  </si>
  <si>
    <t>122251106</t>
  </si>
  <si>
    <t>Odkopávky a prokopávky nezapažené v hornině třídy těžitelnosti I skupiny 3 objem do 5000 m3 strojně</t>
  </si>
  <si>
    <t>m3</t>
  </si>
  <si>
    <t>-1473055393</t>
  </si>
  <si>
    <t>Odkopávky a prokopávky nezapažené strojně v hornině třídy těžitelnosti I skupiny 3 přes 1 000 do 5 000 m3</t>
  </si>
  <si>
    <t>https://podminky.urs.cz/item/CS_URS_2025_01/122251106</t>
  </si>
  <si>
    <t>"výkop op1" 34,51*14,40</t>
  </si>
  <si>
    <t>"výkop op 2" 18,02*14,40</t>
  </si>
  <si>
    <t>"výkop u stávající podpěry 2" 1,40*5,50</t>
  </si>
  <si>
    <t>"výkop u stávající podpěry 3" 1,75*5,50</t>
  </si>
  <si>
    <t>"výkop rýhy pro patky v rigolu" 0,50*0,60*(10,30+10,10)</t>
  </si>
  <si>
    <t>162351104</t>
  </si>
  <si>
    <t>Vodorovné přemístění přes 500 do 1000 m výkopku/sypaniny z horniny třídy těžitelnosti I skupiny 1 až 3</t>
  </si>
  <si>
    <t>-599611549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</si>
  <si>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</si>
  <si>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https://podminky.urs.cz/item/CS_URS_2025_01/162351104</t>
  </si>
  <si>
    <t>"staveništní přesun materiálu na mezideponii"</t>
  </si>
  <si>
    <t>"přesun frézátu pro zpevnění krajnic" 0,15*(18,10+3,80+16,05+14,62)</t>
  </si>
  <si>
    <t xml:space="preserve">"pro zpětný zásyp za rubem opěr pod těsnící vrstvou"   5,75*(16,34+7,86)</t>
  </si>
  <si>
    <t xml:space="preserve">"pro zpětný zásyp před lícem křídel a pod křídly/dosypání svahů"   36,37*3,50+31,78*3,50+24,60*3,50*2</t>
  </si>
  <si>
    <t>"pro zýsyp výkopu po původních podpěrách" 0,84*7,00*2</t>
  </si>
  <si>
    <t>"ornice" (236,00+113,92+92,30+206,82+13,38+15,74)*1,2*0,15</t>
  </si>
  <si>
    <t>162751117</t>
  </si>
  <si>
    <t>Vodorovné přemístění přes 9 000 do 10000 m výkopku/sypaniny z horniny třídy těžitelnosti I skupiny 1 až 3</t>
  </si>
  <si>
    <t>M3</t>
  </si>
  <si>
    <t>-2031399633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</si>
  <si>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</si>
  <si>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https://podminky.urs.cz/item/CS_URS_2025_01/162751117</t>
  </si>
  <si>
    <t>"odvoz přebytečné zeminy a podkladních vrstev vozovky a frézátu na skládku"</t>
  </si>
  <si>
    <t>(0,1*339,65+0,30*65,304+779,877)-691,590</t>
  </si>
  <si>
    <t>162751119</t>
  </si>
  <si>
    <t>Příplatek k vodorovnému přemístění výkopku/sypaniny z horniny třídy těžitelnosti I skupiny 1 až 3 ZKD 1000 m přes 10000 m</t>
  </si>
  <si>
    <t>1243121231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</si>
  <si>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</si>
  <si>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https://podminky.urs.cz/item/CS_URS_2025_01/162751119</t>
  </si>
  <si>
    <t>"dalších 15km" 15*141,843</t>
  </si>
  <si>
    <t>1711511R</t>
  </si>
  <si>
    <t>Uložení sypaniny z hornin nesoudržných sypkých do násypů zhutněných strojně</t>
  </si>
  <si>
    <t>1723105650</t>
  </si>
  <si>
    <t>Uložení sypanin do násypů strojně s rozprostřením sypaniny ve vrstvách a s hrubým urovnáním zhutněných z hornin nesoudržných sypkých</t>
  </si>
  <si>
    <t>Poznámka k položce:_x000d_
Ochrana vozovky štěrkopískem fr. 0-4mm přesypáním v tl. 0,50m, šířce 10,0 m před demolicí. Položka obsahuje nákup, dopravu, uložení, odstranění, skládkovné atd.</t>
  </si>
  <si>
    <t>10,00*0,50*28,00</t>
  </si>
  <si>
    <t>171201221</t>
  </si>
  <si>
    <t>Poplatek za uložení na skládce (skládkovné) zeminy a kamení kód odpadu 17 05 04</t>
  </si>
  <si>
    <t>t</t>
  </si>
  <si>
    <t>-823737369</t>
  </si>
  <si>
    <t>Poplatek za uložení stavebního odpadu na skládce (skládkovné) zeminy a kamení zatříděného do Katalogu odpadů pod kódem 17 05 04</t>
  </si>
  <si>
    <t>https://podminky.urs.cz/item/CS_URS_2025_01/171201221</t>
  </si>
  <si>
    <t>"zemina" (0,3*65,304+779,877-692,618)*1,8</t>
  </si>
  <si>
    <t>171251201</t>
  </si>
  <si>
    <t>Uložení sypaniny na skládky nebo meziskládky</t>
  </si>
  <si>
    <t>-1341479582</t>
  </si>
  <si>
    <t>Uložení sypaniny na skládky nebo meziskládky bez hutnění s upravením uložené sypaniny do předepsaného tvaru</t>
  </si>
  <si>
    <t>https://podminky.urs.cz/item/CS_URS_2025_01/171251201</t>
  </si>
  <si>
    <t>0,1*339,65+0,3*65,304+0,15*813,792+779,877</t>
  </si>
  <si>
    <t>919735112</t>
  </si>
  <si>
    <t>Řezání stávajícího živičného krytu hl přes 50 do 100 mm</t>
  </si>
  <si>
    <t>-345121444</t>
  </si>
  <si>
    <t>Řezání stávajícího živičného krytu nebo podkladu hloubky přes 50 do 100 mm</t>
  </si>
  <si>
    <t>https://podminky.urs.cz/item/CS_URS_2025_01/919735112</t>
  </si>
  <si>
    <t>"řezání živ. krytu v tl. 10cm" 3,90+3,20</t>
  </si>
  <si>
    <t>962051111</t>
  </si>
  <si>
    <t>Bourání mostních zdí a pilířů z ŽB</t>
  </si>
  <si>
    <t>-1728564033</t>
  </si>
  <si>
    <t>Bourání mostních konstrukcí zdiva a pilířů ze železového betonu</t>
  </si>
  <si>
    <t>https://podminky.urs.cz/item/CS_URS_2025_01/962051111</t>
  </si>
  <si>
    <t>"op1" (5,30*(2,40*1,00+1,37*2,40+0,44*1,10))*1,15+0,60*3,50*(0,80+3,08+5,28)*1,35</t>
  </si>
  <si>
    <t>"p2" 0,86*5,34+3,1*1,15</t>
  </si>
  <si>
    <t>"p3" 0,86*4,72+3,10*1,15</t>
  </si>
  <si>
    <t>"op4" (5,30*(2,40*1,00+1,37*1,73+0,44*1,10))*1,15+0,60*2,64*(1,40+0,91)*1,35</t>
  </si>
  <si>
    <t>962051111R</t>
  </si>
  <si>
    <t xml:space="preserve">Bourání  ŽB říms</t>
  </si>
  <si>
    <t>-1696906564</t>
  </si>
  <si>
    <t>Bourání ŽB říms</t>
  </si>
  <si>
    <t>0,40*0,60*(50,28+50,26+6,13)</t>
  </si>
  <si>
    <t>18</t>
  </si>
  <si>
    <t>963051111</t>
  </si>
  <si>
    <t>Bourání mostní nosné konstrukce z ŽB</t>
  </si>
  <si>
    <t>466803205</t>
  </si>
  <si>
    <t>Bourání mostních konstrukcí nosných konstrukcí ze železového betonu</t>
  </si>
  <si>
    <t>https://podminky.urs.cz/item/CS_URS_2025_01/963051111</t>
  </si>
  <si>
    <t>Poznámka k položce:_x000d_
Nosná konstrukce je tvořena předpjatými nosníky KA</t>
  </si>
  <si>
    <t>"KA krajní pole"0,30*13,60*5</t>
  </si>
  <si>
    <t>"KA střední pole" 0,34*19,60*5</t>
  </si>
  <si>
    <t>"deska krajní pole" 0,25*13,20*4,20*2*1,25</t>
  </si>
  <si>
    <t>"deska střední pole" 0,25*19,60*4,20</t>
  </si>
  <si>
    <t>19</t>
  </si>
  <si>
    <t>966005211</t>
  </si>
  <si>
    <t>Rozebrání a odstranění silničního zábradlí se sloupky osazenými do říms nebo krycích desek</t>
  </si>
  <si>
    <t>1776133418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</si>
  <si>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do říms nebo krycích desek</t>
  </si>
  <si>
    <t>https://podminky.urs.cz/item/CS_URS_2025_01/966005211</t>
  </si>
  <si>
    <t>Poznámka k položce:_x000d_
Ocelové mostní zábradlí se svislou výplní, hmotnost 1bm 50 kg</t>
  </si>
  <si>
    <t>"odstranění mostního zábradlí včetně odvozu do šrotu" 50,10+51,80</t>
  </si>
  <si>
    <t>20</t>
  </si>
  <si>
    <t>9660751R</t>
  </si>
  <si>
    <t>Odstranění mostního závěru</t>
  </si>
  <si>
    <t>m</t>
  </si>
  <si>
    <t>1103719490</t>
  </si>
  <si>
    <t>Poznámka k položce:_x000d_
 hmotnost 1bm 40 kg, včetně odvoz do šrotu</t>
  </si>
  <si>
    <t>4,20*2</t>
  </si>
  <si>
    <t>977211111</t>
  </si>
  <si>
    <t>Řezání stěnovou pilou betonových nebo ŽB kcí s výztuží průměru do 16 mm hl do 200 mm</t>
  </si>
  <si>
    <t>1808718578</t>
  </si>
  <si>
    <t>Řezání konstrukcí stěnovou pilou betonových nebo železobetonových průměru řezané výztuže do 16 mm hloubka řezu do 200 mm</t>
  </si>
  <si>
    <t>https://podminky.urs.cz/item/CS_URS_2025_01/977211111</t>
  </si>
  <si>
    <t>"nařezání podpěr po odvodu"5,05*4*1,00*4</t>
  </si>
  <si>
    <t>997</t>
  </si>
  <si>
    <t>Přesun sutě</t>
  </si>
  <si>
    <t>22</t>
  </si>
  <si>
    <t>997211111</t>
  </si>
  <si>
    <t>Svislá doprava suti na v 3,5 m</t>
  </si>
  <si>
    <t>-2097245234</t>
  </si>
  <si>
    <t>Svislá doprava suti nebo vybouraných hmot s naložením do dopravního zařízení a s vyprázdněním dopravního zařízení na hromadu nebo do dopravního prostředku suti na výšku do 3,5 m</t>
  </si>
  <si>
    <t>https://podminky.urs.cz/item/CS_URS_2025_01/997211111</t>
  </si>
  <si>
    <t>"betonové konstrukce"2,50*(157,161+23,467+92,524)</t>
  </si>
  <si>
    <t>23</t>
  </si>
  <si>
    <t>997211511</t>
  </si>
  <si>
    <t>Vodorovná doprava suti po suchu na vzdálenost do 1 km</t>
  </si>
  <si>
    <t>T</t>
  </si>
  <si>
    <t>-2039263562</t>
  </si>
  <si>
    <t>Vodorovná doprava suti nebo vybouraných hmot suti se složením a hrubým urovnáním, na vzdálenost do 1 km</t>
  </si>
  <si>
    <t>https://podminky.urs.cz/item/CS_URS_2025_01/997211511</t>
  </si>
  <si>
    <t>682,88</t>
  </si>
  <si>
    <t>24</t>
  </si>
  <si>
    <t>997211519</t>
  </si>
  <si>
    <t>Příplatek ZKD 1 km u vodorovné dopravy suti</t>
  </si>
  <si>
    <t>1920538260</t>
  </si>
  <si>
    <t>Vodorovná doprava suti nebo vybouraných hmot suti se složením a hrubým urovnáním, na vzdálenost Příplatek k ceně za každý další započatý 1 km přes 1 km</t>
  </si>
  <si>
    <t>https://podminky.urs.cz/item/CS_URS_2025_01/997211519</t>
  </si>
  <si>
    <t>"dalších 24 km" 24*682,88</t>
  </si>
  <si>
    <t>25</t>
  </si>
  <si>
    <t>997221862</t>
  </si>
  <si>
    <t>Poplatek za uložení na recyklační skládce (skládkovné) stavebního odpadu z armovaného betonu pod kódem 17 01 01</t>
  </si>
  <si>
    <t>-197804507</t>
  </si>
  <si>
    <t>Poplatek za uložení stavebního odpadu na recyklační skládce (skládkovné) z armovaného betonu zatříděného do Katalogu odpadů pod kódem 17 01 01</t>
  </si>
  <si>
    <t>https://podminky.urs.cz/item/CS_URS_2025_01/997221862</t>
  </si>
  <si>
    <t>26</t>
  </si>
  <si>
    <t>997221875</t>
  </si>
  <si>
    <t>Poplatek za uložení na recyklační skládce (skládkovné) stavebního odpadu asfaltového bez obsahu dehtu zatříděného do Katalogu odpadů pod kódem 17 03 02</t>
  </si>
  <si>
    <t>315563780</t>
  </si>
  <si>
    <t>Poplatek za uložení stavebního odpadu na recyklační skládce (skládkovné) asfaltového bez obsahu dehtu zatříděného do Katalogu odpadů pod kódem 17 03 02</t>
  </si>
  <si>
    <t>https://podminky.urs.cz/item/CS_URS_2025_01/997221875</t>
  </si>
  <si>
    <t>339,65*0,1*2,2</t>
  </si>
  <si>
    <t>SO 201 - Most ev.č. 2c-M1</t>
  </si>
  <si>
    <t>2 - Zakládání</t>
  </si>
  <si>
    <t>3 - Svislé a kompletní konstrukce</t>
  </si>
  <si>
    <t>4 - Vodorovné konstrukce</t>
  </si>
  <si>
    <t>5 - Komunikace pozemní</t>
  </si>
  <si>
    <t>6 - Úpravy povrchů, podlahy a osazování výplní</t>
  </si>
  <si>
    <t>711 - Izolace proti vodě, vlhkosti a plynům</t>
  </si>
  <si>
    <t>998 - Přesun hmot</t>
  </si>
  <si>
    <t>VRN - Vedlejší rozpočtové náklady</t>
  </si>
  <si>
    <t xml:space="preserve">    VRN3 - Zařízení staveniště</t>
  </si>
  <si>
    <t>155131311</t>
  </si>
  <si>
    <t>Zřízení protierozního zpevnění svahů geomříží, georohoží sklonu do 1:2 včetně kotvení</t>
  </si>
  <si>
    <t>1670063118</t>
  </si>
  <si>
    <t>Zřízení protierozního zpevnění svahů geomříží nebo georohoží včetně plošného kotvení ocelovými skobami, ve sklonu do 1:2</t>
  </si>
  <si>
    <t>https://podminky.urs.cz/item/CS_URS_2025_01/155131311</t>
  </si>
  <si>
    <t>7,0*6,0*5</t>
  </si>
  <si>
    <t>69321021</t>
  </si>
  <si>
    <t>geomříž jednoosá tuhá HDPE s tahovou pevností 50kN/m</t>
  </si>
  <si>
    <t>-344772197</t>
  </si>
  <si>
    <t>210</t>
  </si>
  <si>
    <t>210*1,1845 'Přepočtené koeficientem množství</t>
  </si>
  <si>
    <t>-1652223780</t>
  </si>
  <si>
    <t>"staveništní přesun materiálu z deponie do místa zapracování"</t>
  </si>
  <si>
    <t>"přesun frézátu z deponie" 0,2*(10,10+3,80+16,05+14,62)</t>
  </si>
  <si>
    <t xml:space="preserve">"zpětný zásyp za rubem opěr pod těsnící vrstvou"   5,75*(16,34+7,86)</t>
  </si>
  <si>
    <t xml:space="preserve">"zpětný zásyp před lícem křídel a pod křídly/dosypání svahů"   36,37*3,50+31,78*3,50+24,60*3,50*2</t>
  </si>
  <si>
    <t xml:space="preserve">"zpětný zásyp před lícem křídel"   (0,60+1,15)*8,80</t>
  </si>
  <si>
    <t>"výkop po původních podpěrách" 0,84*7,00*2</t>
  </si>
  <si>
    <t>167151101</t>
  </si>
  <si>
    <t>Nakládání výkopku z hornin třídy těžitelnosti I skupiny 1 až 3 do 100 m3</t>
  </si>
  <si>
    <t>-39159270</t>
  </si>
  <si>
    <t>Nakládání, skládání a překládání neulehlého výkopku nebo sypaniny strojně nakládání, množství do 100 m3, z horniny třídy těžitelnosti I, skupiny 1 až 3</t>
  </si>
  <si>
    <t>https://podminky.urs.cz/item/CS_URS_2025_01/167151101</t>
  </si>
  <si>
    <t>"nakládání materiálu z deponie pro zpětné dosypávky, násypy a zásypy"</t>
  </si>
  <si>
    <t>171151103</t>
  </si>
  <si>
    <t>Uložení sypaniny z hornin soudržných do násypů zhutněných strojně</t>
  </si>
  <si>
    <t>1467121926</t>
  </si>
  <si>
    <t>Uložení sypanin do násypů strojně s rozprostřením sypaniny ve vrstvách a s hrubým urovnáním zhutněných z hornin soudržných jakékoliv třídy těžitelnosti</t>
  </si>
  <si>
    <t>https://podminky.urs.cz/item/CS_URS_2025_01/171151103</t>
  </si>
  <si>
    <t>"násyp z nakupovaného materiálu ŠD nad těsnící vrstvou" 5,75*(37,80+16,91)</t>
  </si>
  <si>
    <t>58344171</t>
  </si>
  <si>
    <t>štěrkodrť frakce 0/32</t>
  </si>
  <si>
    <t>-1358617655</t>
  </si>
  <si>
    <t>314,583*1,8</t>
  </si>
  <si>
    <t>174151101</t>
  </si>
  <si>
    <t>Zásyp jam, šachet rýh nebo kolem objektů sypaninou se zhutněním</t>
  </si>
  <si>
    <t>-1213034856</t>
  </si>
  <si>
    <t>Zásyp sypaninou z jakékoliv horniny strojně s uložením výkopku ve vrstvách se zhutněním jam, šachet, rýh nebo kolem objektů v těchto vykopávkách</t>
  </si>
  <si>
    <t>https://podminky.urs.cz/item/CS_URS_2025_01/174151101</t>
  </si>
  <si>
    <t>Poznámka k položce:_x000d_
materiál z meziskládky</t>
  </si>
  <si>
    <t>174151101.1</t>
  </si>
  <si>
    <t>-1629585847</t>
  </si>
  <si>
    <t>https://podminky.urs.cz/item/CS_URS_2025_01/174151101.1</t>
  </si>
  <si>
    <t>"ochranný zásyp těsnící folie pískem v tl. 30cm" 5,75*(10,40+7,20)*0,3</t>
  </si>
  <si>
    <t>58337303</t>
  </si>
  <si>
    <t>štěrkopísek frakce 0/8</t>
  </si>
  <si>
    <t>-892840076</t>
  </si>
  <si>
    <t>30,36*1,80</t>
  </si>
  <si>
    <t>181411132</t>
  </si>
  <si>
    <t>Založení parkového trávníku výsevem pl do 1000 m2 ve svahu přes 1:5 do 1:2</t>
  </si>
  <si>
    <t>M2</t>
  </si>
  <si>
    <t>-1418687021</t>
  </si>
  <si>
    <t>Založení trávníku na půdě předem připravené plochy do 1000 m2 výsevem včetně utažení parkového na svahu přes 1:5 do 1:2</t>
  </si>
  <si>
    <t>https://podminky.urs.cz/item/CS_URS_2025_01/181411132</t>
  </si>
  <si>
    <t>"osetí ohumusovaných ploch" (236,00+113,92+92,30+206,82+13,38+15,74)*1,2</t>
  </si>
  <si>
    <t>00572410</t>
  </si>
  <si>
    <t>osivo směs travní parková</t>
  </si>
  <si>
    <t>KG</t>
  </si>
  <si>
    <t>-1950376095</t>
  </si>
  <si>
    <t>813,792*0,02 'Přepočtené koeficientem množství</t>
  </si>
  <si>
    <t>181913112</t>
  </si>
  <si>
    <t>Úprava pláně v hornině třídy těžitelnosti II skupiny 4 se zhutněním ručně</t>
  </si>
  <si>
    <t>789331978</t>
  </si>
  <si>
    <t>Úprava pláně vyrovnáním výškových rozdílů ručně v hornině třídy těžitelnosti II skupiny 4 se zhutněním</t>
  </si>
  <si>
    <t>https://podminky.urs.cz/item/CS_URS_2025_01/181913112</t>
  </si>
  <si>
    <t>"za hranou výkopů" 11,00*5,60+20,80*4,60</t>
  </si>
  <si>
    <t>182351123</t>
  </si>
  <si>
    <t>Rozprostření ornice pl přes 100 do 500 m2 ve svahu přes 1:5 tl vrstvy do 200 mm strojně</t>
  </si>
  <si>
    <t>1351280730</t>
  </si>
  <si>
    <t>Rozprostření a urovnání ornice ve svahu sklonu přes 1:5 strojně při souvislé ploše přes 100 do 500 m2, tl. vrstvy do 200 mm</t>
  </si>
  <si>
    <t>https://podminky.urs.cz/item/CS_URS_2025_01/182351123</t>
  </si>
  <si>
    <t>Poznámka k položce:_x000d_
Materiál z meziskládky</t>
  </si>
  <si>
    <t>"ohumusování v tl. 15cm" (236,00+113,92+92,30+206,82+13,38+15,74)*1,2</t>
  </si>
  <si>
    <t>185804312</t>
  </si>
  <si>
    <t>Zalití rostlin vodou plocha přes 20 m2</t>
  </si>
  <si>
    <t>998722735</t>
  </si>
  <si>
    <t>Zalití rostlin vodou plochy záhonů jednotlivě přes 20 m2</t>
  </si>
  <si>
    <t>https://podminky.urs.cz/item/CS_URS_2025_01/185804312</t>
  </si>
  <si>
    <t>"zalití rostlin vodou z potoka, 3x v průběhu výstavby, spotřeba 20 l/m2"813,792*0.020*3</t>
  </si>
  <si>
    <t>Zakládání</t>
  </si>
  <si>
    <t>212312111</t>
  </si>
  <si>
    <t>Lože pro trativody z betonu prostého</t>
  </si>
  <si>
    <t>-218084621</t>
  </si>
  <si>
    <t>https://podminky.urs.cz/item/CS_URS_2025_01/212312111</t>
  </si>
  <si>
    <t>"podkladní beton drenáže z C 12/15 X0" 0.20*1,20*5,85*2</t>
  </si>
  <si>
    <t>226112115</t>
  </si>
  <si>
    <t>Vrty velkoprofilové svislé nezapažené D přes 550 do 650 mm hl od 0 do 5 m hornina V</t>
  </si>
  <si>
    <t>-2103557219</t>
  </si>
  <si>
    <t>Velkoprofilové vrty náběrovým vrtáním svislé nezapažené průměru přes 550 do 650 mm, v hl od 0 do 5 m v hornině tř. V</t>
  </si>
  <si>
    <t>https://podminky.urs.cz/item/CS_URS_2025_01/226112115</t>
  </si>
  <si>
    <t>5,0*6*2</t>
  </si>
  <si>
    <t>231212112</t>
  </si>
  <si>
    <t>Zřízení pilot svislých zapažených D přes 450 do 650 mm hl od 0 do 10 m s vytažením pažnic z betonu železového</t>
  </si>
  <si>
    <t>-282532552</t>
  </si>
  <si>
    <t>Zřízení výplně pilot zapažených s vytažením pažnic z vrtu svislých z betonu železového, v hl od 0 do 10 m, při průměru piloty přes 450 do 650 mm</t>
  </si>
  <si>
    <t>https://podminky.urs.cz/item/CS_URS_2025_01/231212112</t>
  </si>
  <si>
    <t>Poznámka k položce:_x000d_
včetně PIT zkoušky u každé piloty!!!! Odpažení je součástí položky</t>
  </si>
  <si>
    <t>5,5*6*2</t>
  </si>
  <si>
    <t>58933330</t>
  </si>
  <si>
    <t>beton C 30/37 X0,XC1-4,XD1-2,XA1-2,XF1 kamenivo frakce 0/22</t>
  </si>
  <si>
    <t>577725810</t>
  </si>
  <si>
    <t>3,14*0,3*0,3*5,5*6*2*1,1</t>
  </si>
  <si>
    <t>231611114</t>
  </si>
  <si>
    <t>Výztuž pilot betonovaných do země ocel z betonářské oceli 10 505</t>
  </si>
  <si>
    <t>-2104441940</t>
  </si>
  <si>
    <t>Výztuž pilot betonovaných do země z oceli 10 505 (R)</t>
  </si>
  <si>
    <t>https://podminky.urs.cz/item/CS_URS_2025_01/231611114</t>
  </si>
  <si>
    <t>Poznámka k položce:_x000d_
120 kg/m3</t>
  </si>
  <si>
    <t>0,12*18,652</t>
  </si>
  <si>
    <t>239111112</t>
  </si>
  <si>
    <t>Odbourání vrchní části znehodnocené výplně pilot D piloty přes 450 do 650 mm</t>
  </si>
  <si>
    <t>-671013453</t>
  </si>
  <si>
    <t>Odbourání vrchní znehodnocené části výplně betonových pilot při průměru piloty přes 450 do 650 mm</t>
  </si>
  <si>
    <t>https://podminky.urs.cz/item/CS_URS_2025_01/239111112</t>
  </si>
  <si>
    <t>0,50*6*2</t>
  </si>
  <si>
    <t>275351121</t>
  </si>
  <si>
    <t>Zřízení bednění základových patek</t>
  </si>
  <si>
    <t>1093081362</t>
  </si>
  <si>
    <t>Bednění základů patek zřízení</t>
  </si>
  <si>
    <t>https://podminky.urs.cz/item/CS_URS_2025_01/275351121</t>
  </si>
  <si>
    <t>"bednění podkladního betonu drenáže" 1,25*5,85*2</t>
  </si>
  <si>
    <t>275351122</t>
  </si>
  <si>
    <t>Odstranění bednění základových patek</t>
  </si>
  <si>
    <t>-1853948183</t>
  </si>
  <si>
    <t>Bednění základů patek odstranění</t>
  </si>
  <si>
    <t>https://podminky.urs.cz/item/CS_URS_2025_01/275351122</t>
  </si>
  <si>
    <t>212752402</t>
  </si>
  <si>
    <t>Trativod z drenážních trubek korugovaných PE-HD SN 8 perforace 360° včetně lože otevřený výkop DN 150 pro liniové stavby</t>
  </si>
  <si>
    <t>1980670218</t>
  </si>
  <si>
    <t>Trativody z drenážních trubek pro liniové stavby a komunikace se zřízením štěrkového lože pod trubky a s jejich obsypem v otevřeném výkopu trubka korugovaná sendvičová PE-HD SN 8 celoperforovaná 360° DN 150</t>
  </si>
  <si>
    <t>https://podminky.urs.cz/item/CS_URS_2025_01/212752402</t>
  </si>
  <si>
    <t>"drenážní perforovaná trubka DN 150, vč. vyvedení před líc opěry" 5,85*2+1,00*2</t>
  </si>
  <si>
    <t>212341111</t>
  </si>
  <si>
    <t>Obetonování drenážních trub mezerovitým betonem</t>
  </si>
  <si>
    <t>-1099263804</t>
  </si>
  <si>
    <t>https://podminky.urs.cz/item/CS_URS_2025_01/212341111</t>
  </si>
  <si>
    <t>"obsyp drenážní trubky drenážním betonem" 0.25*0.25*5,85*2</t>
  </si>
  <si>
    <t>273311124</t>
  </si>
  <si>
    <t>Základové desky z betonu prostého C 12/15</t>
  </si>
  <si>
    <t>1462579973</t>
  </si>
  <si>
    <t>Základové konstrukce z betonu prostého desky ve výkopu nebo na hlavách pilot C 12/15</t>
  </si>
  <si>
    <t>https://podminky.urs.cz/item/CS_URS_2025_01/273311124</t>
  </si>
  <si>
    <t xml:space="preserve">"podkladní beton C12/15 X0" </t>
  </si>
  <si>
    <t>"pod opěrami" 0,20*1,80*(6,96+0,30)*2</t>
  </si>
  <si>
    <t>" pod základy křídel" 0,15*(42,27+34,39)</t>
  </si>
  <si>
    <t>" pod základy zídky" 0,15*(12,32+10,84)</t>
  </si>
  <si>
    <t>" výplňový klín pod stupni křídla op1 vpravo" 1,45*1,30/2*3,35+1,35*1,20/2*2,90</t>
  </si>
  <si>
    <t>" pod přechodovou deskou" 0,15*3,85*4,96+0,15*19,50</t>
  </si>
  <si>
    <t>" pod přesahem římsy (mezi přechodovou deskou a křídlem)" 0,15*0,90*(8,40+6,35)</t>
  </si>
  <si>
    <t>273354111</t>
  </si>
  <si>
    <t>Bednění základových desek - zřízení</t>
  </si>
  <si>
    <t>-1438537460</t>
  </si>
  <si>
    <t>Bednění základových konstrukcí desek zřízení</t>
  </si>
  <si>
    <t>https://podminky.urs.cz/item/CS_URS_2025_01/273354111</t>
  </si>
  <si>
    <t>"bednění podkladního betonu "</t>
  </si>
  <si>
    <t>"pod opěrami" 0,20*(1,80*2+(6,96+0,30)*2)*2</t>
  </si>
  <si>
    <t>" pod základy křídel" 0,15*(26,80+24,88)</t>
  </si>
  <si>
    <t>" pod základy zídky" 0,15*(13,18+14,42)</t>
  </si>
  <si>
    <t>" výplňový klín pod stupni křídla op1 vpravo" 1,30*3,35+1,20*2,90</t>
  </si>
  <si>
    <t>" pod přechodovou deskou" 0,15*(3,85+4,96)+0,15*(5,28+3,75)</t>
  </si>
  <si>
    <t>" pod přesahem římsy (mezi přechodovou deskou a křídlem)" 0,15*0,90*2+0,15*(8,40+6,35)</t>
  </si>
  <si>
    <t>273354211</t>
  </si>
  <si>
    <t>Bednění základových desek - odstranění</t>
  </si>
  <si>
    <t>-1676302377</t>
  </si>
  <si>
    <t>Bednění základových konstrukcí desek odstranění bednění</t>
  </si>
  <si>
    <t>https://podminky.urs.cz/item/CS_URS_2025_01/273354211</t>
  </si>
  <si>
    <t>28</t>
  </si>
  <si>
    <t>274321118</t>
  </si>
  <si>
    <t>Základové pasy, prahy, věnce a ostruhy mostních konstrukcí ze ŽB C 30/37</t>
  </si>
  <si>
    <t>2033497750</t>
  </si>
  <si>
    <t>Základové konstrukce z betonu železového pásy, prahy, věnce a ostruhy ve výkopu nebo na hlavách pilot C 30/37</t>
  </si>
  <si>
    <t>https://podminky.urs.cz/item/CS_URS_2025_01/274321118</t>
  </si>
  <si>
    <t>"betonový základ z C 30/37"</t>
  </si>
  <si>
    <t>"pod křídly "0,65*(38,34+30,75)</t>
  </si>
  <si>
    <t>"pod zídkou "0,55*(9,87+10,64)</t>
  </si>
  <si>
    <t>29</t>
  </si>
  <si>
    <t>274354111</t>
  </si>
  <si>
    <t>Bednění základových pasů - zřízení</t>
  </si>
  <si>
    <t>-370692753</t>
  </si>
  <si>
    <t>Bednění základových konstrukcí pasů, prahů, věnců a ostruh zřízení</t>
  </si>
  <si>
    <t>https://podminky.urs.cz/item/CS_URS_2025_01/274354111</t>
  </si>
  <si>
    <t>"bednění základu pod křídly "0,65*(25,59+23,70)</t>
  </si>
  <si>
    <t>" bednění základu pod zídkou "0,55*(12,61+13,52)</t>
  </si>
  <si>
    <t>30</t>
  </si>
  <si>
    <t>274354211</t>
  </si>
  <si>
    <t>Bednění základových pasů - odstranění</t>
  </si>
  <si>
    <t>1182250437</t>
  </si>
  <si>
    <t>Bednění základových konstrukcí pasů, prahů, věnců a ostruh odstranění bednění</t>
  </si>
  <si>
    <t>https://podminky.urs.cz/item/CS_URS_2025_01/274354211</t>
  </si>
  <si>
    <t>31</t>
  </si>
  <si>
    <t>274361116</t>
  </si>
  <si>
    <t>Výztuž základových pasů, prahů, věnců a ostruh z betonářské oceli 10 505</t>
  </si>
  <si>
    <t>631572832</t>
  </si>
  <si>
    <t>Výztuž základových konstrukcí pasů, prahů, věnců a ostruh z betonářské oceli 10 505 (R) nebo BSt 500</t>
  </si>
  <si>
    <t>https://podminky.urs.cz/item/CS_URS_2025_01/274361116</t>
  </si>
  <si>
    <t>Poznámka k položce:_x000d_
"výztuž bet. základu z oceli B 500B, spotřeba 180 kg/m3"</t>
  </si>
  <si>
    <t>56,19*0,18 'Přepočtené koeficientem množství</t>
  </si>
  <si>
    <t>Svislé a kompletní konstrukce</t>
  </si>
  <si>
    <t>32</t>
  </si>
  <si>
    <t>317122111</t>
  </si>
  <si>
    <t>Osazení říms z ŽB lícních panelů s kotvením délky do 2 m</t>
  </si>
  <si>
    <t>249346274</t>
  </si>
  <si>
    <t>Osazení říms ze železobetonových lícních panelů do nosné konstrukce mostu, s kotvením délky dílce do 2 m</t>
  </si>
  <si>
    <t>https://podminky.urs.cz/item/CS_URS_2025_01/317122111</t>
  </si>
  <si>
    <t>Poznámka k položce:_x000d_
včetně atypických délek na koncích</t>
  </si>
  <si>
    <t>26+29</t>
  </si>
  <si>
    <t>33</t>
  </si>
  <si>
    <t>59383632</t>
  </si>
  <si>
    <t>prefabrikát lícní římsový 1,99x0,70x0,12m</t>
  </si>
  <si>
    <t>-1590683007</t>
  </si>
  <si>
    <t>34</t>
  </si>
  <si>
    <t>317171126</t>
  </si>
  <si>
    <t>Kotvení monolitického betonu římsy do mostovky kotvou do vývrtu</t>
  </si>
  <si>
    <t>KUS</t>
  </si>
  <si>
    <t>200872056</t>
  </si>
  <si>
    <t>https://podminky.urs.cz/item/CS_URS_2025_01/317171126</t>
  </si>
  <si>
    <t>"kotva říms S235 vč. vyvrtání otvoru" 51*2+58</t>
  </si>
  <si>
    <t>35</t>
  </si>
  <si>
    <t>54879046R</t>
  </si>
  <si>
    <t>kotva říms S 235</t>
  </si>
  <si>
    <t>-1418057512</t>
  </si>
  <si>
    <t>kotva říms S 235, 6,0 kg/ks, celkem 6*160=960 kg</t>
  </si>
  <si>
    <t>109</t>
  </si>
  <si>
    <t>36</t>
  </si>
  <si>
    <t>317321119</t>
  </si>
  <si>
    <t>Mostní římsy ze ŽB C 35/45</t>
  </si>
  <si>
    <t>62372612</t>
  </si>
  <si>
    <t>Římsy ze železového betonu C 35/45</t>
  </si>
  <si>
    <t>https://podminky.urs.cz/item/CS_URS_2025_01/317321119</t>
  </si>
  <si>
    <t>Poznámka k položce:_x000d_
včetně striáže</t>
  </si>
  <si>
    <t>"římsy z C 35/45 XF4, XC4, XD3" 0,33*50,75+0,16*(7,07+51,12)</t>
  </si>
  <si>
    <t>37</t>
  </si>
  <si>
    <t>317353121</t>
  </si>
  <si>
    <t>Bednění mostních říms všech tvarů - zřízení</t>
  </si>
  <si>
    <t>-1396543416</t>
  </si>
  <si>
    <t>Bednění mostní římsy zřízení všech tvarů</t>
  </si>
  <si>
    <t>https://podminky.urs.cz/item/CS_URS_2025_01/317353121</t>
  </si>
  <si>
    <t>0,33*2+0,16*2+0,23*(50,75+7,07+51,12)</t>
  </si>
  <si>
    <t>38</t>
  </si>
  <si>
    <t>317353221</t>
  </si>
  <si>
    <t>Bednění mostních říms všech tvarů - odstranění</t>
  </si>
  <si>
    <t>599710673</t>
  </si>
  <si>
    <t>Bednění mostní římsy odstranění všech tvarů</t>
  </si>
  <si>
    <t>https://podminky.urs.cz/item/CS_URS_2025_01/317353221</t>
  </si>
  <si>
    <t>39</t>
  </si>
  <si>
    <t>317361116</t>
  </si>
  <si>
    <t>Výztuž mostních říms z betonářské oceli 10 505</t>
  </si>
  <si>
    <t>974941874</t>
  </si>
  <si>
    <t>Výztuž mostních železobetonových říms z betonářské oceli 10 505 (R) nebo BSt 500</t>
  </si>
  <si>
    <t>https://podminky.urs.cz/item/CS_URS_2025_01/317361116</t>
  </si>
  <si>
    <t>Poznámka k položce:_x000d_
výztuž říms, spotřeba 180 kg/m3</t>
  </si>
  <si>
    <t>26,058*0,18 'Přepočtené koeficientem množství</t>
  </si>
  <si>
    <t>40</t>
  </si>
  <si>
    <t>317998140</t>
  </si>
  <si>
    <t>Tepelná izolace mezi překlady jakékoliv výšky z XPS tl do 30 mm</t>
  </si>
  <si>
    <t>-1003513264</t>
  </si>
  <si>
    <t>Izolace tepelná mezi překlady z extrudovaného polystyrenu jakékoliv výšky, tloušťky do 30 mm</t>
  </si>
  <si>
    <t>https://podminky.urs.cz/item/CS_URS_2025_01/317998140</t>
  </si>
  <si>
    <t>"pružná vložka mezi přechodovou deskou a NK XPS tl. 20 mm" 0,5*5,05*2</t>
  </si>
  <si>
    <t>"výplň dilatačních spár EPS t. 20mm" 0,55*(6,30*2+2,66*2+5,15*2)</t>
  </si>
  <si>
    <t>41</t>
  </si>
  <si>
    <t>317998141</t>
  </si>
  <si>
    <t>Tepelná izolace mezi překlady jakékoliv výšky z XPS tl přes 30 do 50 mm</t>
  </si>
  <si>
    <t>359440778</t>
  </si>
  <si>
    <t>Izolace tepelná mezi překlady z extrudovaného polystyrenu jakékoliv výšky, tloušťky přes 30 do 50 mm</t>
  </si>
  <si>
    <t>https://podminky.urs.cz/item/CS_URS_2025_01/317998141</t>
  </si>
  <si>
    <t>"pružná vložka kolem přechodové desky XPS tl. 50 mm" 0,35*(4,00*2+5,02+4,03+4,00+5,28)</t>
  </si>
  <si>
    <t>42</t>
  </si>
  <si>
    <t>334323118</t>
  </si>
  <si>
    <t>Mostní opěry a úložné prahy ze ŽB C 30/37</t>
  </si>
  <si>
    <t>-507034198</t>
  </si>
  <si>
    <t>Mostní opěry a úložné prahy z betonu železového C 30/37</t>
  </si>
  <si>
    <t>https://podminky.urs.cz/item/CS_URS_2025_01/334323118</t>
  </si>
  <si>
    <t>"křídla"0,55*(4,80*5,57*2+5,53+3,20*4,22+4,48*4,35+3,23*4,35+6,00*2)</t>
  </si>
  <si>
    <t>"zídka"0,55*15,29</t>
  </si>
  <si>
    <t>43</t>
  </si>
  <si>
    <t>334323119</t>
  </si>
  <si>
    <t>Mostní opěry a úložné prahy ze ŽB C 35/45</t>
  </si>
  <si>
    <t>445813600</t>
  </si>
  <si>
    <t>Mostní opěry a úložné prahy z betonu železového C 35/45</t>
  </si>
  <si>
    <t>https://podminky.urs.cz/item/CS_URS_2025_01/334323119</t>
  </si>
  <si>
    <t>44</t>
  </si>
  <si>
    <t>334351112</t>
  </si>
  <si>
    <t>Bednění systémové mostních opěr a úložných prahů z překližek pro ŽB - zřízení</t>
  </si>
  <si>
    <t>-1482146478</t>
  </si>
  <si>
    <t>Bednění mostních opěr a úložných prahů ze systémového bednění zřízení z překližek, pro železobeton</t>
  </si>
  <si>
    <t>https://podminky.urs.cz/item/CS_URS_2025_01/334351112</t>
  </si>
  <si>
    <t>"op1 včetně příčníku" 1,50*6,29*2+6,09*6,96*2</t>
  </si>
  <si>
    <t>"op2 včetně příčníku" 1,50*5,15*2+5,23*6,96*2</t>
  </si>
  <si>
    <t>"křídla"0,55*( 4,16+5,57+2,68+3,60+0,80+0,92*2+3,61*2+0,80*2)+ 4,80*5,54*2*2+5,53*2+3,20*4,22*2+4,48*4,35*2+3,23*4,35*2+6,00*2*2</t>
  </si>
  <si>
    <t>"zídka"0,55*(0,80+3,39)+15,29*2</t>
  </si>
  <si>
    <t>45</t>
  </si>
  <si>
    <t>334351211</t>
  </si>
  <si>
    <t>Bednění systémové mostních opěr a úložných prahů z překližek - odstranění</t>
  </si>
  <si>
    <t>-374733449</t>
  </si>
  <si>
    <t>Bednění mostních opěr a úložných prahů ze systémového bednění odstranění z překližek</t>
  </si>
  <si>
    <t>https://podminky.urs.cz/item/CS_URS_2025_01/334351211</t>
  </si>
  <si>
    <t>46</t>
  </si>
  <si>
    <t>334359112</t>
  </si>
  <si>
    <t>Výřez bednění pro prostup trub betonovou konstrukcí přes DN 150 do DN 300</t>
  </si>
  <si>
    <t>107429654</t>
  </si>
  <si>
    <t>https://podminky.urs.cz/item/CS_URS_2025_01/334359112</t>
  </si>
  <si>
    <t>Poznámka k položce:_x000d_
Prostup pro drenáž skrz opěru a pro oftok z vpusti skrz gabion</t>
  </si>
  <si>
    <t>47</t>
  </si>
  <si>
    <t>334361216</t>
  </si>
  <si>
    <t>Výztuž dříků opěr z betonářské oceli 10 505</t>
  </si>
  <si>
    <t>-89501200</t>
  </si>
  <si>
    <t>Výztuž betonářská mostních konstrukcí opěr, úložných prahů, křídel, závěrných zídek, bloků ložisek, pilířů a sloupů z oceli 10 505 (R) nebo BSt 500 dříků opěr</t>
  </si>
  <si>
    <t>https://podminky.urs.cz/item/CS_URS_2025_01/334361216</t>
  </si>
  <si>
    <t>Poznámka k položce:_x000d_
výztuž opěr a křídel, spotřeba 180 kg/m3</t>
  </si>
  <si>
    <t>0,18*(73,334+79,261)</t>
  </si>
  <si>
    <t>48</t>
  </si>
  <si>
    <t>334791115</t>
  </si>
  <si>
    <t>Prostup v betonových zdech z plastových trub DN do 250</t>
  </si>
  <si>
    <t>1228944593</t>
  </si>
  <si>
    <t>Prostup v betonových zdech z plastových trub průměru do DN 250</t>
  </si>
  <si>
    <t>https://podminky.urs.cz/item/CS_URS_2025_01/334791115</t>
  </si>
  <si>
    <t>2*0,55</t>
  </si>
  <si>
    <t>49</t>
  </si>
  <si>
    <t>348171111</t>
  </si>
  <si>
    <t>Osazení mostního ocelového zábradlí nesnímatelného do betonu říms přímo</t>
  </si>
  <si>
    <t>677907677</t>
  </si>
  <si>
    <t>Osazení mostního ocelového zábradlí přímo do betonu říms</t>
  </si>
  <si>
    <t>https://podminky.urs.cz/item/CS_URS_2025_01/348171111</t>
  </si>
  <si>
    <t>Poznámka k položce:_x000d_
mostní zábradlí se svislou výplní výšky 1,1m, kotveno přes patní plechy na chem. kotvu, včetně podlití platbetonem tl. 10 mm, včetně kotvení a vývrtů, vlepení kotev, včetně betonových patek 0,3*0,3*0,6 z betonu C25/30, 2 ks</t>
  </si>
  <si>
    <t>55,45</t>
  </si>
  <si>
    <t>50</t>
  </si>
  <si>
    <t>14011036</t>
  </si>
  <si>
    <t>prvky zábradlí S235</t>
  </si>
  <si>
    <t>-1028285085</t>
  </si>
  <si>
    <t>Poznámka k položce:_x000d_
ocelové mostní zábradlí vč PKO</t>
  </si>
  <si>
    <t>(5,55+4,044+5,55*1,10+0,2*0,2*0,012*7850+2,47*0,94*7)*0,001*1,0*1,15*55,45</t>
  </si>
  <si>
    <t>51</t>
  </si>
  <si>
    <t>388995212</t>
  </si>
  <si>
    <t>Chránička kabelů z trub HDPE v římse DN 110</t>
  </si>
  <si>
    <t>-180500514</t>
  </si>
  <si>
    <t>Chránička kabelů v římse z trub HDPE přes DN 80 do DN 110</t>
  </si>
  <si>
    <t>https://podminky.urs.cz/item/CS_URS_2025_01/388995212</t>
  </si>
  <si>
    <t>Poznámka k položce:_x000d_
včetně zaslepení, protahovacího drátu</t>
  </si>
  <si>
    <t>"rezervní chránička v římse 110/94" 55,5*2</t>
  </si>
  <si>
    <t>Vodorovné konstrukce</t>
  </si>
  <si>
    <t>52</t>
  </si>
  <si>
    <t>421321107</t>
  </si>
  <si>
    <t>Mostní nosné konstrukce deskové přechodové ze ŽB C 25/30</t>
  </si>
  <si>
    <t>132668613</t>
  </si>
  <si>
    <t>Mostní železobetonové nosné konstrukce deskové nebo klenbové deskové přechodové, z betonu C 25/30</t>
  </si>
  <si>
    <t>https://podminky.urs.cz/item/CS_URS_2025_01/421321107</t>
  </si>
  <si>
    <t>"přechodová deska" 1,37*5,00*2</t>
  </si>
  <si>
    <t>53</t>
  </si>
  <si>
    <t>421351112</t>
  </si>
  <si>
    <t>Bednění boků přechodové desky konstrukcí mostů - zřízení</t>
  </si>
  <si>
    <t>571723040</t>
  </si>
  <si>
    <t>Bednění deskových konstrukcí mostů z betonu železového nebo předpjatého zřízení boků přechodové desky</t>
  </si>
  <si>
    <t>https://podminky.urs.cz/item/CS_URS_2025_01/421351112</t>
  </si>
  <si>
    <t>"přechodová deska"0,3*5,02*2+1,36*4</t>
  </si>
  <si>
    <t>54</t>
  </si>
  <si>
    <t>421351212</t>
  </si>
  <si>
    <t>Bednění boků přechodové desky konstrukcí mostů - odstranění</t>
  </si>
  <si>
    <t>220401120</t>
  </si>
  <si>
    <t>Bednění deskových konstrukcí mostů z betonu železového nebo předpjatého odstranění boků přechodové desky</t>
  </si>
  <si>
    <t>https://podminky.urs.cz/item/CS_URS_2025_01/421351212</t>
  </si>
  <si>
    <t>55</t>
  </si>
  <si>
    <t>421361216</t>
  </si>
  <si>
    <t>Výztuž ŽB přechodové desky z betonářské oceli 10 505</t>
  </si>
  <si>
    <t>1080472769</t>
  </si>
  <si>
    <t>Výztuž deskových konstrukcí z betonářské oceli 10 505 (R) nebo BSt 500 přechodové desky</t>
  </si>
  <si>
    <t>https://podminky.urs.cz/item/CS_URS_2025_01/421361216</t>
  </si>
  <si>
    <t>13,7*0,18 'Přepočtené koeficientem množství</t>
  </si>
  <si>
    <t>56</t>
  </si>
  <si>
    <t>423176113</t>
  </si>
  <si>
    <t>Montáž spřažených ocelových nosníků š do 2,4 m, v do 3,0 m most o 1 poli rozpětí přes 30 m</t>
  </si>
  <si>
    <t>1797753275</t>
  </si>
  <si>
    <t>Montáž spřažených ocelových nosníků šířky do 2,4 m, výšky do 3 m mostu o jednom poli, rozpětí pole přes 30 m</t>
  </si>
  <si>
    <t>https://podminky.urs.cz/item/CS_URS_2025_01/423176113</t>
  </si>
  <si>
    <t>"4x nosník" (37,671*0,02+35,053*0,4*0,04+35,156*0,4*0,04+0,82*0,19*0,012*2*15)*4*7,85*1,02</t>
  </si>
  <si>
    <t>"svary 5%" 0,05*60,692</t>
  </si>
  <si>
    <t>"spřahovací trny S355J2G3+C450 pr. 20mm, dl. 120 mm" 0,0003*((56*2+8*4)*2+50*2*2+43*2)*4</t>
  </si>
  <si>
    <t>57</t>
  </si>
  <si>
    <t>RMAT0002</t>
  </si>
  <si>
    <t>konstrukce ocelová</t>
  </si>
  <si>
    <t>389661573</t>
  </si>
  <si>
    <t>Poznámka k položce:_x000d_
ocel S355J2+N, včetně PKO</t>
  </si>
  <si>
    <t>58</t>
  </si>
  <si>
    <t>428381311</t>
  </si>
  <si>
    <t>Zřízení kyvného trnu přechodové desky ze ŽB</t>
  </si>
  <si>
    <t>1503959415</t>
  </si>
  <si>
    <t>Vrubový a pérový kloub železobetonový zřízení kyvného trnu přechodové desky</t>
  </si>
  <si>
    <t>https://podminky.urs.cz/item/CS_URS_2025_01/428381311</t>
  </si>
  <si>
    <t>5,02*2</t>
  </si>
  <si>
    <t>59</t>
  </si>
  <si>
    <t>421321129</t>
  </si>
  <si>
    <t>Mostní nosné konstrukce deskové ze ŽB C 35/45</t>
  </si>
  <si>
    <t>632367632</t>
  </si>
  <si>
    <t>Mostní železobetonové nosné konstrukce deskové nebo klenbové deskové, z betonu C 35/45</t>
  </si>
  <si>
    <t>https://podminky.urs.cz/item/CS_URS_2025_01/421321129</t>
  </si>
  <si>
    <t>"deska" 6,85*0,25*36,05*1,10</t>
  </si>
  <si>
    <t>"koncový příčník" 1,75*6,96*1,50*2</t>
  </si>
  <si>
    <t>"ozub pod PD" 0,15*5,02*2</t>
  </si>
  <si>
    <t>60</t>
  </si>
  <si>
    <t>421955112</t>
  </si>
  <si>
    <t>Bednění z překližek na mostní skruži - zřízení</t>
  </si>
  <si>
    <t>1936611499</t>
  </si>
  <si>
    <t>Bednění na mostní skruži zřízení bednění z překližek</t>
  </si>
  <si>
    <t>https://podminky.urs.cz/item/CS_URS_2025_01/421955112</t>
  </si>
  <si>
    <t>"dno" 6,85*33,00</t>
  </si>
  <si>
    <t>"čela" (0,25+0,29)*33,00</t>
  </si>
  <si>
    <t>"příčník" 1,50*2,03*2*2+6,96*(2,00+1,75)*2</t>
  </si>
  <si>
    <t>61</t>
  </si>
  <si>
    <t>421351231</t>
  </si>
  <si>
    <t>Bednění stěny boční konstrukcí mostů výšky do 350 mm - odstranění</t>
  </si>
  <si>
    <t>-208172146</t>
  </si>
  <si>
    <t>Bednění deskových konstrukcí mostů z betonu železového nebo předpjatého odstranění boční stěny výšky do 350 mm</t>
  </si>
  <si>
    <t>https://podminky.urs.cz/item/CS_URS_2025_01/421351231</t>
  </si>
  <si>
    <t>62</t>
  </si>
  <si>
    <t>421361226</t>
  </si>
  <si>
    <t>Výztuž ŽB deskového mostu z betonářské oceli 10 505</t>
  </si>
  <si>
    <t>-1928761044</t>
  </si>
  <si>
    <t>Výztuž deskových konstrukcí z betonářské oceli 10 505 (R) nebo BSt 500 deskového mostu</t>
  </si>
  <si>
    <t>https://podminky.urs.cz/item/CS_URS_2025_01/421361226</t>
  </si>
  <si>
    <t>Poznámka k položce:_x000d_
výztuž nosné konstrukce, spotřeba 170 kg/m3</t>
  </si>
  <si>
    <t>182,649251768856*0,17 'Přepočtené koeficientem množství</t>
  </si>
  <si>
    <t>63</t>
  </si>
  <si>
    <t>451477121</t>
  </si>
  <si>
    <t>Podkladní vrstva plastbetonová drenážní první vrstva tl 20 mm</t>
  </si>
  <si>
    <t>-980986629</t>
  </si>
  <si>
    <t>Podkladní vrstva plastbetonová drenážní, tloušťky do 20 mm první vrstva</t>
  </si>
  <si>
    <t>https://podminky.urs.cz/item/CS_URS_2025_01/451477121</t>
  </si>
  <si>
    <t>"drenážní plastbeton v tl. 4cm"</t>
  </si>
  <si>
    <t>"podél římsy přeteženo 1m na PD"0.15*(36,05+1,00*2)</t>
  </si>
  <si>
    <t>"kolem odvodňovačů"0,75*0,75*5</t>
  </si>
  <si>
    <t>64</t>
  </si>
  <si>
    <t>451477122</t>
  </si>
  <si>
    <t>Podkladní vrstva plastbetonová drenážní každá další vrstva tl 20 mm</t>
  </si>
  <si>
    <t>738542524</t>
  </si>
  <si>
    <t>Podkladní vrstva plastbetonová drenážní, tloušťky do 20 mm každá další vrstva</t>
  </si>
  <si>
    <t>https://podminky.urs.cz/item/CS_URS_2025_01/451477122</t>
  </si>
  <si>
    <t>65</t>
  </si>
  <si>
    <t>452318510</t>
  </si>
  <si>
    <t>Zajišťovací práh z betonu prostého se zvýšenými nároky na prostředí</t>
  </si>
  <si>
    <t>-2081056680</t>
  </si>
  <si>
    <t>Zajišťovací práh z betonu prostého se zvýšenými nároky na prostředí na dně a ve svahu melioračních kanálů s patkami nebo bez patek</t>
  </si>
  <si>
    <t>https://podminky.urs.cz/item/CS_URS_2025_01/452318510</t>
  </si>
  <si>
    <t>Poznámka k položce:_x000d_
včetně bednění a odbednění!</t>
  </si>
  <si>
    <t>"betonové prahy v patě svahu z C 25/30" 0,50*0,60*(10,30+10,06)</t>
  </si>
  <si>
    <t>66</t>
  </si>
  <si>
    <t>465210141R</t>
  </si>
  <si>
    <t>Schody z betonových dílců C30/37 do upraveného betonového lože C 25/30 s vyplněním spár MC</t>
  </si>
  <si>
    <t>839445630</t>
  </si>
  <si>
    <t>Schody z betonových dílců C30/37 XF2, XC4, XD1 do upraveného betonového lože C 25/30 XF3 s vyplněním spár MC</t>
  </si>
  <si>
    <t>https://podminky.urs.cz/item/CS_URS_2025_01/465210141R</t>
  </si>
  <si>
    <t>Poznámka k položce:_x000d_
Rozměr dílce 0,75x0,50x0,18m. Celkem 31ks. Včetně podkladního betonu tl. 150 mm</t>
  </si>
  <si>
    <t>0,75*10,30</t>
  </si>
  <si>
    <t>67</t>
  </si>
  <si>
    <t>465513157</t>
  </si>
  <si>
    <t>Dlažba svahu u opěr z upraveného lomového žulového kamene tl 200 mm do lože C 25/30 pl přes 10 m2</t>
  </si>
  <si>
    <t>1341272957</t>
  </si>
  <si>
    <t>Dlažba svahu u mostních opěr z upraveného lomového žulového kamene s vyspárováním maltou MC 25, šíře spáry 15 mm do betonového lože C 25/30 tloušťky 200 mm, plochy přes 10 m2</t>
  </si>
  <si>
    <t>https://podminky.urs.cz/item/CS_URS_2025_01/465513157</t>
  </si>
  <si>
    <t>Poznámka k položce:_x000d_
Položka dle ceníku obsahuje betonové lože tl. 140mm!!!!</t>
  </si>
  <si>
    <t>"za křídlem vlevo op1"2,10*2,00</t>
  </si>
  <si>
    <t>"za/podél křídla vpravo op1"0,65*15,40*1,2+2,00*1,10</t>
  </si>
  <si>
    <t>"před op1" 59,00*1,25</t>
  </si>
  <si>
    <t>"před op2" 52,24*1,25</t>
  </si>
  <si>
    <t>"za/podél křídla vlevo op 2" 0,65*7,50*1,2+2,00*1,80</t>
  </si>
  <si>
    <t>"za/podél křídla vpravo op 2" 0,65*9,06*1,2+2,00*1,05</t>
  </si>
  <si>
    <t>Komunikace pozemní</t>
  </si>
  <si>
    <t>68</t>
  </si>
  <si>
    <t>564851111</t>
  </si>
  <si>
    <t>Podklad ze štěrkodrtě ŠD plochy přes 100 m2 tl 150 mm</t>
  </si>
  <si>
    <t>CS ÚRS 2024 01</t>
  </si>
  <si>
    <t>-968738278</t>
  </si>
  <si>
    <t>Podklad ze štěrkodrti ŠD s rozprostřením a zhutněním plochy přes 100 m2, po zhutnění tl. 150 mm</t>
  </si>
  <si>
    <t>https://podminky.urs.cz/item/CS_URS_2024_01/564851111</t>
  </si>
  <si>
    <t>Poznámka k položce:_x000d_
frakce 0/32</t>
  </si>
  <si>
    <t>"vozovka mimo most"</t>
  </si>
  <si>
    <t>"před OP1 " 123,02*2</t>
  </si>
  <si>
    <t>"za op2" 128,64*2</t>
  </si>
  <si>
    <t>69</t>
  </si>
  <si>
    <t>565145121</t>
  </si>
  <si>
    <t>Asfaltový beton vrstva podkladní ACP 16 (obalované kamenivo OKS) tl 60 mm š přes 3 m</t>
  </si>
  <si>
    <t>-1299893025</t>
  </si>
  <si>
    <t>Asfaltový beton vrstva podkladní ACP 16 (obalované kamenivo střednězrnné - OKS) s rozprostřením a zhutněním v pruhu šířky přes 3 m, po zhutnění tl. 60 mm</t>
  </si>
  <si>
    <t>https://podminky.urs.cz/item/CS_URS_2025_01/565145121</t>
  </si>
  <si>
    <t xml:space="preserve">Poznámka k položce:_x000d_
ACP 16 + modif  PmB 25/55-65</t>
  </si>
  <si>
    <t>"před OP1 " 123,02</t>
  </si>
  <si>
    <t>"za op2" 128,64</t>
  </si>
  <si>
    <t>70</t>
  </si>
  <si>
    <t>569903311</t>
  </si>
  <si>
    <t>Zřízení zemních krajnic se zhutněním</t>
  </si>
  <si>
    <t>-44978895</t>
  </si>
  <si>
    <t>Zřízení zemních krajnic z hornin jakékoliv třídy se zhutněním</t>
  </si>
  <si>
    <t>https://podminky.urs.cz/item/CS_URS_2025_01/569903311</t>
  </si>
  <si>
    <t>"dosypání krajnic asf. recyklátem v tl. 20cm, využití získaného materiálu" 0,15*(18,10+3,80+16,05+14,62)</t>
  </si>
  <si>
    <t>71</t>
  </si>
  <si>
    <t>573191111</t>
  </si>
  <si>
    <t>Postřik infiltrační kationaktivní emulzí v množství 1 kg/m2</t>
  </si>
  <si>
    <t>1205178514</t>
  </si>
  <si>
    <t>Postřik infiltrační kationaktivní emulzí v množství 1,00 kg/m2</t>
  </si>
  <si>
    <t>https://podminky.urs.cz/item/CS_URS_2025_01/573191111</t>
  </si>
  <si>
    <t>251,66</t>
  </si>
  <si>
    <t>72</t>
  </si>
  <si>
    <t>573231106</t>
  </si>
  <si>
    <t>Postřik živičný spojovací ze silniční emulze v množství 0,30 kg/m2</t>
  </si>
  <si>
    <t>714136797</t>
  </si>
  <si>
    <t>Postřik spojovací PS bez posypu kamenivem ze silniční emulze, v množství 0,30 kg/m2</t>
  </si>
  <si>
    <t>https://podminky.urs.cz/item/CS_URS_2025_01/573231106</t>
  </si>
  <si>
    <t>""spojovací postřik 0,3 kg/m2"</t>
  </si>
  <si>
    <t>"na mostě" 179,30</t>
  </si>
  <si>
    <t>"mimo most" 251,66</t>
  </si>
  <si>
    <t>73</t>
  </si>
  <si>
    <t>577134121</t>
  </si>
  <si>
    <t>Asfaltový beton vrstva obrusná ACO 11+ (ABS) tř. I tl 40 mm š přes 3 m z nemodifikovaného asfaltu</t>
  </si>
  <si>
    <t>1909079718</t>
  </si>
  <si>
    <t>Asfaltový beton vrstva obrusná ACO 11 (ABS) s rozprostřením a se zhutněním z nemodifikovaného asfaltu v pruhu šířky přes 3 m tř. I (ACO 11+), po zhutnění tl. 40 mm</t>
  </si>
  <si>
    <t>https://podminky.urs.cz/item/CS_URS_2025_01/577134121</t>
  </si>
  <si>
    <t xml:space="preserve">Poznámka k položce:_x000d_
  SMA 11 S modif  Pmb 45/80-65 </t>
  </si>
  <si>
    <t>74</t>
  </si>
  <si>
    <t>578143213</t>
  </si>
  <si>
    <t>Litý asfalt MA 11 (LAS) tl 40 mm š přes 3 m z nemodifikovaného asfaltu</t>
  </si>
  <si>
    <t>97465498</t>
  </si>
  <si>
    <t>Litý asfalt MA 11 (LAS) s rozprostřením z nemodifikovaného asfaltu v pruhu šířky přes 3 m tl. 40 mm</t>
  </si>
  <si>
    <t>https://podminky.urs.cz/item/CS_URS_2025_01/578143213</t>
  </si>
  <si>
    <t>Poznámka k položce:_x000d_
MA 16 IV</t>
  </si>
  <si>
    <t>Úpravy povrchů, podlahy a osazování výplní</t>
  </si>
  <si>
    <t>75</t>
  </si>
  <si>
    <t>628611102</t>
  </si>
  <si>
    <t>Nátěr betonu mostu epoxidový 2x ochranný nepružný S2 (OS-B)</t>
  </si>
  <si>
    <t>2120141178</t>
  </si>
  <si>
    <t>Nátěr mostních betonových konstrukcí epoxidový 2x ochranný nepružný S2 (OS-B)</t>
  </si>
  <si>
    <t>https://podminky.urs.cz/item/CS_URS_2025_01/628611102</t>
  </si>
  <si>
    <t>"nátěr nosné konstrukce typ S2 dle TKP 31" (0,22+0,30)*33,00*2</t>
  </si>
  <si>
    <t>76</t>
  </si>
  <si>
    <t>628611131</t>
  </si>
  <si>
    <t>Nátěr betonu mostu akrylátový 2x ochranný pružný S4 (OS-C)</t>
  </si>
  <si>
    <t>-313423036</t>
  </si>
  <si>
    <t>Nátěr mostních betonových konstrukcí akrylátový na siloxanové a plasticko-elastické bázi 2x ochranný pružný S4 (OS-C (OS 4))</t>
  </si>
  <si>
    <t>https://podminky.urs.cz/item/CS_URS_2025_01/628611131</t>
  </si>
  <si>
    <t>"nátěr říms typ S4 dle TKP 31" 0.3*50,75+7,07+51,12</t>
  </si>
  <si>
    <t>77</t>
  </si>
  <si>
    <t>632481213</t>
  </si>
  <si>
    <t>Separační vrstva z PE fólie</t>
  </si>
  <si>
    <t>-355400975</t>
  </si>
  <si>
    <t>Separační vrstva k oddělení podlahových vrstev z polyetylénové fólie</t>
  </si>
  <si>
    <t>https://podminky.urs.cz/item/CS_URS_2025_01/632481213</t>
  </si>
  <si>
    <t>"těsnící HDPE folie" 5,75*(10,40+7,20)</t>
  </si>
  <si>
    <t>711</t>
  </si>
  <si>
    <t>Izolace proti vodě, vlhkosti a plynům</t>
  </si>
  <si>
    <t>78</t>
  </si>
  <si>
    <t>711111001</t>
  </si>
  <si>
    <t>Provedení izolace proti zemní vlhkosti vodorovné za studena nátěrem penetračním</t>
  </si>
  <si>
    <t>-1215304699</t>
  </si>
  <si>
    <t>Provedení izolace proti zemní vlhkosti natěradly a tmely za studena na ploše vodorovné V nátěrem penetračním</t>
  </si>
  <si>
    <t>https://podminky.urs.cz/item/CS_URS_2025_01/711111001</t>
  </si>
  <si>
    <t>"penetrační nátěr základu křídel" 0,50*( 5,64+4,30+4,48+3,23)+5,75*4,89+22,66</t>
  </si>
  <si>
    <t>"penetrační nátěr základu zídky" 0,50*(4,00+3,20)+1,50*4,00+2,00*3,20</t>
  </si>
  <si>
    <t>79</t>
  </si>
  <si>
    <t>11163150</t>
  </si>
  <si>
    <t>lak penetrační asfaltový</t>
  </si>
  <si>
    <t>633938278</t>
  </si>
  <si>
    <t>75,603*0,0003 'Přepočtené koeficientem množství</t>
  </si>
  <si>
    <t>80</t>
  </si>
  <si>
    <t>711111011</t>
  </si>
  <si>
    <t>Provedení izolace proti zemní vlhkosti vodorovné za studena suspenzí asfaltovou</t>
  </si>
  <si>
    <t>979357257</t>
  </si>
  <si>
    <t>Provedení izolace proti zemní vlhkosti natěradly a tmely za studena na ploše vodorovné V nátěrem suspensí asfaltovou</t>
  </si>
  <si>
    <t>https://podminky.urs.cz/item/CS_URS_2025_01/711111011</t>
  </si>
  <si>
    <t>"asfaltové nátěry"</t>
  </si>
  <si>
    <t>"nátěr líce základu křídel" 0,50*( 5,64+4,30+4,48+3,23)</t>
  </si>
  <si>
    <t>"nátěr líce základu zídky" 0,50*(4,00+3,20)</t>
  </si>
  <si>
    <t>81</t>
  </si>
  <si>
    <t>11163346</t>
  </si>
  <si>
    <t>suspenze hydroizolační asfaltová</t>
  </si>
  <si>
    <t>-1364466721</t>
  </si>
  <si>
    <t>12,425*0,00105 'Přepočtené koeficientem množství</t>
  </si>
  <si>
    <t>82</t>
  </si>
  <si>
    <t>711112001</t>
  </si>
  <si>
    <t>Provedení izolace proti zemní vlhkosti svislé za studena nátěrem penetračním</t>
  </si>
  <si>
    <t>-557596798</t>
  </si>
  <si>
    <t>Provedení izolace proti zemní vlhkosti natěradly a tmely za studena na ploše svislé S nátěrem penetračním</t>
  </si>
  <si>
    <t>https://podminky.urs.cz/item/CS_URS_2025_01/711112001</t>
  </si>
  <si>
    <t>"penetrační nátěr v místě zálivky u římsy"(0.09*50,75+7,07+51,12)*2</t>
  </si>
  <si>
    <t>"op1 včetně příčníku" 1,50*0,50*2+5,83*6,96</t>
  </si>
  <si>
    <t>"op2 včetně příčníku" 1,50*0,50*2+4,68*6,96</t>
  </si>
  <si>
    <t>"křídla"0,55*( 1,38+3,60+0,80+0,92*2+3,61*2+0,80*2)+ 4,80*5,54*2+5,53+3,20*4,22+4,48*4,35+3,23*4,35+6,00*2+11,41+15,76+11,74*2</t>
  </si>
  <si>
    <t>"zídka"0,55*(0,80+3,39)+15,29+9,68</t>
  </si>
  <si>
    <t>"základy křídel" 0,50*(5,64+4,30+4,48+3,23+7,85+8,06+0,50*4)</t>
  </si>
  <si>
    <t>"základy zídek" 0,50*(3,87+2,55*2+4,48)</t>
  </si>
  <si>
    <t>83</t>
  </si>
  <si>
    <t>-1333943781</t>
  </si>
  <si>
    <t>430,894*0,00034 'Přepočtené koeficientem množství</t>
  </si>
  <si>
    <t>84</t>
  </si>
  <si>
    <t>711112011</t>
  </si>
  <si>
    <t>Provedení izolace proti zemní vlhkosti svislé za studena suspenzí asfaltovou</t>
  </si>
  <si>
    <t>1844598127</t>
  </si>
  <si>
    <t>Provedení izolace proti zemní vlhkosti natěradly a tmely za studena na ploše svislé S nátěrem suspensí asfaltovou</t>
  </si>
  <si>
    <t>https://podminky.urs.cz/item/CS_URS_2025_01/711112011</t>
  </si>
  <si>
    <t>"asfaltový nátěr líce křídel pod UT a jejich základů" 11,41+15,76+11,74*2+0,50*(5,64+4,30+4,48+3,23)+0,50*3,05*2</t>
  </si>
  <si>
    <t xml:space="preserve">"asfaltový nátěr líce zídky pod UT  a jejich základů"  9,69+0,55*(0,80+3,39)+0,50*(4,00+3,20)+0,50*2,55*2+0,50*0,50*4</t>
  </si>
  <si>
    <t>85</t>
  </si>
  <si>
    <t>2006623626</t>
  </si>
  <si>
    <t>81,67*0,0011 'Přepočtené koeficientem množství</t>
  </si>
  <si>
    <t>86</t>
  </si>
  <si>
    <t>711131111</t>
  </si>
  <si>
    <t>Provedení izolace proti zemní vlhkosti pásy na sucho samolepící vodorovné</t>
  </si>
  <si>
    <t>-2099572020</t>
  </si>
  <si>
    <t>Provedení izolace proti zemní vlhkosti pásy na sucho samolepícího asfaltového pásu na ploše vodorovné V</t>
  </si>
  <si>
    <t>https://podminky.urs.cz/item/CS_URS_2025_01/711131111</t>
  </si>
  <si>
    <t>"asf. pás s kovovou vložkou jako ochrana asf. pásů pod římsou, výměra bez přesahů" 1,40*36,05+0,65*36,05+0,55*(3,84+6,00+7,00+7,50+7,48)</t>
  </si>
  <si>
    <t>87</t>
  </si>
  <si>
    <t>62857001</t>
  </si>
  <si>
    <t>pás asfaltový samolepicí modifikovaný SBS s vložkou kombinovanou z různých materiálů a hrubozrnným břidličným posypem na horním povrchu tl 4,6mm</t>
  </si>
  <si>
    <t>-504388545</t>
  </si>
  <si>
    <t>91,404*1,1655 'Přepočtené koeficientem množství</t>
  </si>
  <si>
    <t>88</t>
  </si>
  <si>
    <t>711141559</t>
  </si>
  <si>
    <t>Provedení izolace proti zemní vlhkosti pásy přitavením vodorovné NAIP</t>
  </si>
  <si>
    <t>181277456</t>
  </si>
  <si>
    <t>Provedení izolace proti zemní vlhkosti pásy přitavením NAIP na ploše vodorovné V</t>
  </si>
  <si>
    <t>https://podminky.urs.cz/item/CS_URS_2025_01/711141559</t>
  </si>
  <si>
    <t>"asfaltový pás na horním povrchu křídel" 0,55*(3,84+6,00+7,00+7,50+7,48)</t>
  </si>
  <si>
    <t>"asfaltový pás na horním povrchu rubu základu křídel" 5,75*4,88+22,66</t>
  </si>
  <si>
    <t>"asfaltový pás na horním povrchu rubu základu zídek" 4,00*1,50+3,20*2,00</t>
  </si>
  <si>
    <t xml:space="preserve">"izolace pracovních spár  z líce" 0,15*(4,00+3,20+4,28+5,49+4,48+3,23)</t>
  </si>
  <si>
    <t>89</t>
  </si>
  <si>
    <t>62832002</t>
  </si>
  <si>
    <t>pás asfaltový natavitelný oxidovaný s vložkou ze skleněné rohože typu V60 s hrubozrnným posypem tl 4,2mm</t>
  </si>
  <si>
    <t>1946591004</t>
  </si>
  <si>
    <t>84,323*1,1655 'Přepočtené koeficientem množství</t>
  </si>
  <si>
    <t>90</t>
  </si>
  <si>
    <t>711142559</t>
  </si>
  <si>
    <t>Provedení izolace proti zemní vlhkosti pásy přitavením svislé NAIP</t>
  </si>
  <si>
    <t>867439234</t>
  </si>
  <si>
    <t>Provedení izolace proti zemní vlhkosti pásy přitavením NAIP na ploše svislé S</t>
  </si>
  <si>
    <t>https://podminky.urs.cz/item/CS_URS_2025_01/711142559</t>
  </si>
  <si>
    <t>"natavované asf. pásy, výměra bez přesahů"</t>
  </si>
  <si>
    <t>"rub op1 včetně příčníku" 5,83*6,96</t>
  </si>
  <si>
    <t>"rub op2 včetně příčníku" 4,68*6,96</t>
  </si>
  <si>
    <t>"rub křídel" 4,80*5,54*2+3,20*4,22+4,00*4,35*2</t>
  </si>
  <si>
    <t>"rub zídky"15,29</t>
  </si>
  <si>
    <t>"rub základů křídel" 0,50*(5,75+3,20+5,97)</t>
  </si>
  <si>
    <t>"rub základu zídky" 0,50*4,48</t>
  </si>
  <si>
    <t>91</t>
  </si>
  <si>
    <t>-1999218886</t>
  </si>
  <si>
    <t>205,57*1,221 'Přepočtené koeficientem množství</t>
  </si>
  <si>
    <t>92</t>
  </si>
  <si>
    <t>711341564</t>
  </si>
  <si>
    <t>Provedení hydroizolace mostovek pásy přitavením NAIP</t>
  </si>
  <si>
    <t>-1582504540</t>
  </si>
  <si>
    <t>Provedení izolace mostovek pásy přitavením NAIP</t>
  </si>
  <si>
    <t>https://podminky.urs.cz/item/CS_URS_2025_01/711341564</t>
  </si>
  <si>
    <t>"asf. pás natavovaný na nosné konstrukci s pečetící vrstvou, výměra bez přesahů s přetažením na přechodovou desku" 6,85*36,05+4,94*1,00*2</t>
  </si>
  <si>
    <t>93</t>
  </si>
  <si>
    <t>875670281</t>
  </si>
  <si>
    <t>256,823*1,1655 'Přepočtené koeficientem množství</t>
  </si>
  <si>
    <t>94</t>
  </si>
  <si>
    <t>911331131</t>
  </si>
  <si>
    <t>Svodidlo ocelové jednostranné zádržnosti H1 se zaberaněním sloupků ve vzdálenosti do 2 m</t>
  </si>
  <si>
    <t>2073050231</t>
  </si>
  <si>
    <t>Silniční svodidlo ocelové se zaberaněním sloupků jednostranné úroveň zádržnosti H1 vzdálenosti sloupků do 2 m</t>
  </si>
  <si>
    <t>https://podminky.urs.cz/item/CS_URS_2025_01/911331131</t>
  </si>
  <si>
    <t>6,0+3*(12,0+6,0)</t>
  </si>
  <si>
    <t>95</t>
  </si>
  <si>
    <t>911334123</t>
  </si>
  <si>
    <t>Svodidlo ocelové zábradelní zádržnosti H2 kotvené do římsy s výplní ze sítě</t>
  </si>
  <si>
    <t>1768691957</t>
  </si>
  <si>
    <t>Zábradelní svodidla ocelová s osazením sloupků kotvením do římsy, se svodnicí úrovně zádržnosti H2 s výplní ze sítě</t>
  </si>
  <si>
    <t>https://podminky.urs.cz/item/CS_URS_2025_01/911334123</t>
  </si>
  <si>
    <t>Poznámka k položce:_x000d_
Pozor: svislá výplň!!!!!</t>
  </si>
  <si>
    <t>(7,07+51,12)</t>
  </si>
  <si>
    <t>96</t>
  </si>
  <si>
    <t>911334621</t>
  </si>
  <si>
    <t>Mostní svodidlo ocelové jednostranné úrovně zádržnosti H2</t>
  </si>
  <si>
    <t>-58654475</t>
  </si>
  <si>
    <t>Mostní svodidla ocelová s osazením sloupků kotvením do mostní konstrukce, se svodnicí jednostranné, úrovně zádržnosti H2</t>
  </si>
  <si>
    <t>https://podminky.urs.cz/item/CS_URS_2025_01/911334621</t>
  </si>
  <si>
    <t>97</t>
  </si>
  <si>
    <t>914112111</t>
  </si>
  <si>
    <t>Tabulka s označením evidenčního čísla mostu</t>
  </si>
  <si>
    <t>1892345459</t>
  </si>
  <si>
    <t>Tabulka s označením evidenčního čísla mostu na sloupek</t>
  </si>
  <si>
    <t>https://podminky.urs.cz/item/CS_URS_2025_01/914112111</t>
  </si>
  <si>
    <t>Poznámka k položce:_x000d_
Použití stávající tabulky</t>
  </si>
  <si>
    <t>98</t>
  </si>
  <si>
    <t>914321111R</t>
  </si>
  <si>
    <t>Nivelační značky</t>
  </si>
  <si>
    <t>-252826630</t>
  </si>
  <si>
    <t>99</t>
  </si>
  <si>
    <t>916131213</t>
  </si>
  <si>
    <t>Osazení silničního obrubníku betonového stojatého s boční opěrou do lože z betonu prostého</t>
  </si>
  <si>
    <t>-668561895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</si>
  <si>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</si>
  <si>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https://podminky.urs.cz/item/CS_URS_2025_01/916131213</t>
  </si>
  <si>
    <t>2,00*4</t>
  </si>
  <si>
    <t>100</t>
  </si>
  <si>
    <t>59217031</t>
  </si>
  <si>
    <t>obrubník silniční betonový 1000x150x250mm</t>
  </si>
  <si>
    <t>625846342</t>
  </si>
  <si>
    <t>1,0*4</t>
  </si>
  <si>
    <t>4*1,02 'Přepočtené koeficientem množství</t>
  </si>
  <si>
    <t>101</t>
  </si>
  <si>
    <t>59217076</t>
  </si>
  <si>
    <t>obrubník silniční betonový přechodový 1000x150x250mm</t>
  </si>
  <si>
    <t>-1773443561</t>
  </si>
  <si>
    <t>102</t>
  </si>
  <si>
    <t>916231212</t>
  </si>
  <si>
    <t>Osazení chodníkového obrubníku betonového stojatého bez boční opěry do lože z betonu prostého</t>
  </si>
  <si>
    <t>-476437374</t>
  </si>
  <si>
    <t>Osazení chodníkového obrubníku betonového se zřízením lože, s vyplněním a zatřením spár cementovou maltou stojatého bez boční opěry, do lože z betonu prostého</t>
  </si>
  <si>
    <t>https://podminky.urs.cz/item/CS_URS_2025_01/916231212</t>
  </si>
  <si>
    <t>2,00+21,20*1,2+10,10*1,2+1,05+3,40+15,20*1,2+3,70*2*1,2+1,90+13,80*1,2+1,05+2,30+9,40*1,2*2+7,30*1,2*2</t>
  </si>
  <si>
    <t>103</t>
  </si>
  <si>
    <t>59217017</t>
  </si>
  <si>
    <t>obrubník betonový chodníkový 1000x100x250mm</t>
  </si>
  <si>
    <t>-636565934</t>
  </si>
  <si>
    <t>133,02*1,02 'Přepočtené koeficientem množství</t>
  </si>
  <si>
    <t>104</t>
  </si>
  <si>
    <t>919123111</t>
  </si>
  <si>
    <t>Těsnění spár provizorním těsnicím profilem</t>
  </si>
  <si>
    <t>220342357</t>
  </si>
  <si>
    <t>Utěsnění dilatačních spár profily nebo pásy profilem těsnicím provizorním</t>
  </si>
  <si>
    <t>https://podminky.urs.cz/item/CS_URS_2025_01/919123111</t>
  </si>
  <si>
    <t>"těsnění dilatačních spár z líce" 6,30*2+2,66*2+5,15*2</t>
  </si>
  <si>
    <t>"těsnění dilatačních spár v římse"0,80*2+1,55*2+0,23*4+0,65*4</t>
  </si>
  <si>
    <t>105</t>
  </si>
  <si>
    <t>919413221</t>
  </si>
  <si>
    <t>Vtoková jímka z betonu prostého se zvýšenými nároky na prostředí pro propustek z trub do DN 900 až 1500</t>
  </si>
  <si>
    <t>1243243339</t>
  </si>
  <si>
    <t>Vtoková jímka propustku z betonu prostého se zvýšenými nároky na prostředí tř. C 25/30, propustku z trub DN 900 až 1500 mm</t>
  </si>
  <si>
    <t>https://podminky.urs.cz/item/CS_URS_2025_01/919413221</t>
  </si>
  <si>
    <t>Poznámka k položce:_x000d_
vývařiště hloubky 340 mm, stěny+dno tl. 200 mm, vnitřní rozměr 1,0 x 1,0 m, komplet včetně podkladního betonu tl. 100 mm, včetně bednění</t>
  </si>
  <si>
    <t>106</t>
  </si>
  <si>
    <t>919721282</t>
  </si>
  <si>
    <t>Geomříž pro vyztužení stávajícího asfaltového povrchu z PP s geotextilií</t>
  </si>
  <si>
    <t>59023545</t>
  </si>
  <si>
    <t>Vyztužení stávajícího asfaltového povrchu geomříží z polypropylénu s geotextilií</t>
  </si>
  <si>
    <t>https://podminky.urs.cz/item/CS_URS_2025_01/919721282</t>
  </si>
  <si>
    <t>7,22*5,00*2*1,05</t>
  </si>
  <si>
    <t>107</t>
  </si>
  <si>
    <t>919735111</t>
  </si>
  <si>
    <t>Řezání stávajícího živičného krytu hl do 50 mm</t>
  </si>
  <si>
    <t>-1528260753</t>
  </si>
  <si>
    <t>Řezání stávajícího živičného krytu nebo podkladu hloubky do 50 mm</t>
  </si>
  <si>
    <t>https://podminky.urs.cz/item/CS_URS_2025_01/919735111</t>
  </si>
  <si>
    <t>"podél římsy a obrub v místě řezané spáry 40/20" 50,72+58,18+2,0*4</t>
  </si>
  <si>
    <t xml:space="preserve"> "spáry ve vozovce 40/15" 3,90+3,20+5,00*2</t>
  </si>
  <si>
    <t>108</t>
  </si>
  <si>
    <t>919121223</t>
  </si>
  <si>
    <t>Těsnění spár zálivkou za studena pro komůrky š 15 mm hl 30 mm bez těsnicího profilu</t>
  </si>
  <si>
    <t>247009594</t>
  </si>
  <si>
    <t>Utěsnění dilatačních spár zálivkou za studena v cementobetonovém nebo živičném krytu včetně adhezního nátěru bez těsnicího profilu pod zálivkou, pro komůrky šířky 15 mm, hloubky 30 mm</t>
  </si>
  <si>
    <t>https://podminky.urs.cz/item/CS_URS_2025_01/919121223</t>
  </si>
  <si>
    <t>"ve vozovce v místě řezané spáry 40/15" 3,90+3,20+5,00*2</t>
  </si>
  <si>
    <t>919121233</t>
  </si>
  <si>
    <t>Těsnění spár zálivkou za studena pro komůrky š 20 mm hl 40 mm bez těsnicího profilu</t>
  </si>
  <si>
    <t>-1105743188</t>
  </si>
  <si>
    <t>Utěsnění dilatačních spár zálivkou za studena v cementobetonovém nebo živičném krytu včetně adhezního nátěru bez těsnicího profilu pod zálivkou, pro komůrky šířky 20 mm, hloubky 40 mm</t>
  </si>
  <si>
    <t>https://podminky.urs.cz/item/CS_URS_2025_01/919121233</t>
  </si>
  <si>
    <t>"těsnící asf. zálivka podél římsy a obrub 40/20" 50,72+58,18+2,0*4</t>
  </si>
  <si>
    <t>110</t>
  </si>
  <si>
    <t>919726124</t>
  </si>
  <si>
    <t>Geotextilie pro ochranu, separaci a filtraci netkaná měrná hm přes 500 do 800 g/m2</t>
  </si>
  <si>
    <t>-1202104483</t>
  </si>
  <si>
    <t>Geotextilie netkaná pro ochranu, separaci nebo filtraci měrná hmotnost přes 500 do 800 g/m2</t>
  </si>
  <si>
    <t>https://podminky.urs.cz/item/CS_URS_2025_01/919726124</t>
  </si>
  <si>
    <t>Poznámka k položce:_x000d_
geotextilie 600g/m2</t>
  </si>
  <si>
    <t>75,603+430,894</t>
  </si>
  <si>
    <t>506,497*1,2 'Přepočtené koeficientem množství</t>
  </si>
  <si>
    <t>111</t>
  </si>
  <si>
    <t>935111211</t>
  </si>
  <si>
    <t>Osazení příkopového žlabu do štěrkopísku tl 100 mm z betonových tvárnic š 800 mm</t>
  </si>
  <si>
    <t>-1691042003</t>
  </si>
  <si>
    <t>Osazení betonového příkopového žlabu s vyplněním a zatřením spár cementovou maltou s ložem tl. 100 mm z kameniva těženého nebo štěrkopísku z betonových příkopových tvárnic šířky přes 500 do 800 mm</t>
  </si>
  <si>
    <t>https://podminky.urs.cz/item/CS_URS_2025_01/935111211</t>
  </si>
  <si>
    <t>(4,00+7,20)*1,2</t>
  </si>
  <si>
    <t>112</t>
  </si>
  <si>
    <t>59227003</t>
  </si>
  <si>
    <t>žlabovka příkopová betonová s lomenými stěnami 330x570x140mm</t>
  </si>
  <si>
    <t>676165424</t>
  </si>
  <si>
    <t>13,44</t>
  </si>
  <si>
    <t>113</t>
  </si>
  <si>
    <t>936942122</t>
  </si>
  <si>
    <t>Osazení mostní vpusti 300/500 mm</t>
  </si>
  <si>
    <t>-1545468974</t>
  </si>
  <si>
    <t>Osazení mostní vpusti a prodlužovací tvarovky vpusti, velikosti 300/500 mm</t>
  </si>
  <si>
    <t>https://podminky.urs.cz/item/CS_URS_2025_01/936942122</t>
  </si>
  <si>
    <t>114</t>
  </si>
  <si>
    <t>55241715</t>
  </si>
  <si>
    <t>odvodňovač mostní rigolový mříž 500x300mm</t>
  </si>
  <si>
    <t>1870143815</t>
  </si>
  <si>
    <t>Poznámka k položce:_x000d_
DN 150, odtok dl. 0,90m</t>
  </si>
  <si>
    <t>115</t>
  </si>
  <si>
    <t>936992141</t>
  </si>
  <si>
    <t>Montáž odvodnění mostu ze sklolaminátového potrubí DN 200</t>
  </si>
  <si>
    <t>-1435456793</t>
  </si>
  <si>
    <t>Montáž odvodnění mostu z plastového nebo laminátového potrubí se spojkami ze sklolaminátu DN 200 potrubí</t>
  </si>
  <si>
    <t>https://podminky.urs.cz/item/CS_URS_2025_01/936992141</t>
  </si>
  <si>
    <t>Poznámka k položce:_x000d_
komplet včetně ukotvení á 1,0 m, vyvrtání a objímek svislého i podélného svodu</t>
  </si>
  <si>
    <t>7,20+21,50+5,40+2,90</t>
  </si>
  <si>
    <t>116</t>
  </si>
  <si>
    <t>28641260</t>
  </si>
  <si>
    <t>roury z odstředivě litého laminátu PN 1 SN 10000 se spojkou DN 200</t>
  </si>
  <si>
    <t>1310691187</t>
  </si>
  <si>
    <t>117</t>
  </si>
  <si>
    <t>948411111</t>
  </si>
  <si>
    <t>Zřízení podpěrné skruže dočasné kovové z věží výšky do 10 m</t>
  </si>
  <si>
    <t>-56804738</t>
  </si>
  <si>
    <t>Podpěrné skruže a podpěry dočasné kovové zřízení skruží z věží výšky do 10 m</t>
  </si>
  <si>
    <t>https://podminky.urs.cz/item/CS_URS_2025_01/948411111</t>
  </si>
  <si>
    <t>Poznámka k položce:_x000d_
Předpokládá se prostorová konstrukce na výšku nosníků. Nabídka zhotovitele bude zohledňovat skutečný použitý rozměr a konstrukci skruže včetně jejího založení, nájemného, opotřebení, dovozu, montáže</t>
  </si>
  <si>
    <t>6,85*33,0*4</t>
  </si>
  <si>
    <t>118</t>
  </si>
  <si>
    <t>948411211</t>
  </si>
  <si>
    <t>Odstranění podpěrné skruže dočasné kovové z věží výšky do 10 m</t>
  </si>
  <si>
    <t>-206467881</t>
  </si>
  <si>
    <t>Podpěrné skruže a podpěry dočasné kovové odstranění skruží z věží výšky do 10 m</t>
  </si>
  <si>
    <t>https://podminky.urs.cz/item/CS_URS_2025_01/948411211</t>
  </si>
  <si>
    <t>998</t>
  </si>
  <si>
    <t>Přesun hmot</t>
  </si>
  <si>
    <t>119</t>
  </si>
  <si>
    <t>998212111</t>
  </si>
  <si>
    <t>Přesun hmot pro mosty zděné, monolitické betonové nebo ocelové v do 20 m</t>
  </si>
  <si>
    <t>-905345613</t>
  </si>
  <si>
    <t>Přesun hmot pro mosty zděné, betonové monolitické, spřažené ocelobetonové nebo kovové vodorovná dopravní vzdálenost do 100 m výška mostu do 20 m</t>
  </si>
  <si>
    <t>https://podminky.urs.cz/item/CS_URS_2025_01/998212111</t>
  </si>
  <si>
    <t>VRN</t>
  </si>
  <si>
    <t>Vedlejší rozpočtové náklady</t>
  </si>
  <si>
    <t>120</t>
  </si>
  <si>
    <t>034303000.1</t>
  </si>
  <si>
    <t>Dopravní značení na staveništi</t>
  </si>
  <si>
    <t>1243064910</t>
  </si>
  <si>
    <t>Dopravní značení na staveništi - zřízení, včetně pronájmu, dopravy, osazení, případně údržby během výstavby</t>
  </si>
  <si>
    <t>https://podminky.urs.cz/item/CS_URS_2025_01/034303000.1</t>
  </si>
  <si>
    <t>Poznámka k položce:_x000d_
Provizorní DIO_x000d_
Během výstavby mostu bude muset dojít ve 4 etapách ke kompletnímu uzavření provozu na silnici I/8 pod mostem!_x000d_
Včetě informační tabule 2m x 2m - 2ks</t>
  </si>
  <si>
    <t>121</t>
  </si>
  <si>
    <t>034303000.2</t>
  </si>
  <si>
    <t>-1522407840</t>
  </si>
  <si>
    <t>Dopravní značení na staveništi - zrušení včetně odvozu</t>
  </si>
  <si>
    <t>https://podminky.urs.cz/item/CS_URS_2025_01/034303000.2</t>
  </si>
  <si>
    <t xml:space="preserve">Poznámka k položce:_x000d_
Provizorní DIO_x000d_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</si>
</sst>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38908411" TargetMode="External" /><Relationship Id="rId2" Type="http://schemas.openxmlformats.org/officeDocument/2006/relationships/hyperlink" Target="https://podminky.urs.cz/item/CS_URS_2025_01/012203000" TargetMode="External" /><Relationship Id="rId3" Type="http://schemas.openxmlformats.org/officeDocument/2006/relationships/hyperlink" Target="https://podminky.urs.cz/item/CS_URS_2025_01/012303000" TargetMode="External" /><Relationship Id="rId4" Type="http://schemas.openxmlformats.org/officeDocument/2006/relationships/hyperlink" Target="https://podminky.urs.cz/item/CS_URS_2025_01/012414000" TargetMode="External" /><Relationship Id="rId5" Type="http://schemas.openxmlformats.org/officeDocument/2006/relationships/hyperlink" Target="https://podminky.urs.cz/item/CS_URS_2025_01/012434000" TargetMode="External" /><Relationship Id="rId6" Type="http://schemas.openxmlformats.org/officeDocument/2006/relationships/hyperlink" Target="https://podminky.urs.cz/item/CS_URS_2025_01/013203000.1" TargetMode="External" /><Relationship Id="rId7" Type="http://schemas.openxmlformats.org/officeDocument/2006/relationships/hyperlink" Target="https://podminky.urs.cz/item/CS_URS_2025_01/013203000.2" TargetMode="External" /><Relationship Id="rId8" Type="http://schemas.openxmlformats.org/officeDocument/2006/relationships/hyperlink" Target="https://podminky.urs.cz/item/CS_URS_2025_01/013203001" TargetMode="External" /><Relationship Id="rId9" Type="http://schemas.openxmlformats.org/officeDocument/2006/relationships/hyperlink" Target="https://podminky.urs.cz/item/CS_URS_2025_01/013244000" TargetMode="External" /><Relationship Id="rId10" Type="http://schemas.openxmlformats.org/officeDocument/2006/relationships/hyperlink" Target="https://podminky.urs.cz/item/CS_URS_2025_01/013254000" TargetMode="External" /><Relationship Id="rId11" Type="http://schemas.openxmlformats.org/officeDocument/2006/relationships/hyperlink" Target="https://podminky.urs.cz/item/CS_URS_2025_01/032103000" TargetMode="External" /><Relationship Id="rId12" Type="http://schemas.openxmlformats.org/officeDocument/2006/relationships/hyperlink" Target="https://podminky.urs.cz/item/CS_URS_2025_01/032103001" TargetMode="External" /><Relationship Id="rId13" Type="http://schemas.openxmlformats.org/officeDocument/2006/relationships/hyperlink" Target="https://podminky.urs.cz/item/CS_URS_2025_01/034103000" TargetMode="External" /><Relationship Id="rId14" Type="http://schemas.openxmlformats.org/officeDocument/2006/relationships/hyperlink" Target="https://podminky.urs.cz/item/CS_URS_2025_01/041903000" TargetMode="External" /><Relationship Id="rId15" Type="http://schemas.openxmlformats.org/officeDocument/2006/relationships/hyperlink" Target="https://podminky.urs.cz/item/CS_URS_2025_01/043134000.1" TargetMode="External" /><Relationship Id="rId16" Type="http://schemas.openxmlformats.org/officeDocument/2006/relationships/hyperlink" Target="https://podminky.urs.cz/item/CS_URS_2025_01/043134000.2" TargetMode="External" /><Relationship Id="rId17" Type="http://schemas.openxmlformats.org/officeDocument/2006/relationships/hyperlink" Target="https://podminky.urs.cz/item/CS_URS_2025_01/043194000" TargetMode="External" /><Relationship Id="rId1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2251101" TargetMode="External" /><Relationship Id="rId2" Type="http://schemas.openxmlformats.org/officeDocument/2006/relationships/hyperlink" Target="https://podminky.urs.cz/item/CS_URS_2025_01/113106121" TargetMode="External" /><Relationship Id="rId3" Type="http://schemas.openxmlformats.org/officeDocument/2006/relationships/hyperlink" Target="https://podminky.urs.cz/item/CS_URS_2025_01/113154538" TargetMode="External" /><Relationship Id="rId4" Type="http://schemas.openxmlformats.org/officeDocument/2006/relationships/hyperlink" Target="https://podminky.urs.cz/item/CS_URS_2025_01/113202111" TargetMode="External" /><Relationship Id="rId5" Type="http://schemas.openxmlformats.org/officeDocument/2006/relationships/hyperlink" Target="https://podminky.urs.cz/item/CS_URS_2025_01/113107224" TargetMode="External" /><Relationship Id="rId6" Type="http://schemas.openxmlformats.org/officeDocument/2006/relationships/hyperlink" Target="https://podminky.urs.cz/item/CS_URS_2025_01/121151103" TargetMode="External" /><Relationship Id="rId7" Type="http://schemas.openxmlformats.org/officeDocument/2006/relationships/hyperlink" Target="https://podminky.urs.cz/item/CS_URS_2025_01/122251106" TargetMode="External" /><Relationship Id="rId8" Type="http://schemas.openxmlformats.org/officeDocument/2006/relationships/hyperlink" Target="https://podminky.urs.cz/item/CS_URS_2025_01/162351104" TargetMode="External" /><Relationship Id="rId9" Type="http://schemas.openxmlformats.org/officeDocument/2006/relationships/hyperlink" Target="https://podminky.urs.cz/item/CS_URS_2025_01/162751117" TargetMode="External" /><Relationship Id="rId10" Type="http://schemas.openxmlformats.org/officeDocument/2006/relationships/hyperlink" Target="https://podminky.urs.cz/item/CS_URS_2025_01/162751119" TargetMode="External" /><Relationship Id="rId11" Type="http://schemas.openxmlformats.org/officeDocument/2006/relationships/hyperlink" Target="https://podminky.urs.cz/item/CS_URS_2025_01/171201221" TargetMode="External" /><Relationship Id="rId12" Type="http://schemas.openxmlformats.org/officeDocument/2006/relationships/hyperlink" Target="https://podminky.urs.cz/item/CS_URS_2025_01/171251201" TargetMode="External" /><Relationship Id="rId13" Type="http://schemas.openxmlformats.org/officeDocument/2006/relationships/hyperlink" Target="https://podminky.urs.cz/item/CS_URS_2025_01/919735112" TargetMode="External" /><Relationship Id="rId14" Type="http://schemas.openxmlformats.org/officeDocument/2006/relationships/hyperlink" Target="https://podminky.urs.cz/item/CS_URS_2025_01/962051111" TargetMode="External" /><Relationship Id="rId15" Type="http://schemas.openxmlformats.org/officeDocument/2006/relationships/hyperlink" Target="https://podminky.urs.cz/item/CS_URS_2025_01/963051111" TargetMode="External" /><Relationship Id="rId16" Type="http://schemas.openxmlformats.org/officeDocument/2006/relationships/hyperlink" Target="https://podminky.urs.cz/item/CS_URS_2025_01/966005211" TargetMode="External" /><Relationship Id="rId17" Type="http://schemas.openxmlformats.org/officeDocument/2006/relationships/hyperlink" Target="https://podminky.urs.cz/item/CS_URS_2025_01/977211111" TargetMode="External" /><Relationship Id="rId18" Type="http://schemas.openxmlformats.org/officeDocument/2006/relationships/hyperlink" Target="https://podminky.urs.cz/item/CS_URS_2025_01/997211111" TargetMode="External" /><Relationship Id="rId19" Type="http://schemas.openxmlformats.org/officeDocument/2006/relationships/hyperlink" Target="https://podminky.urs.cz/item/CS_URS_2025_01/997211511" TargetMode="External" /><Relationship Id="rId20" Type="http://schemas.openxmlformats.org/officeDocument/2006/relationships/hyperlink" Target="https://podminky.urs.cz/item/CS_URS_2025_01/997211519" TargetMode="External" /><Relationship Id="rId21" Type="http://schemas.openxmlformats.org/officeDocument/2006/relationships/hyperlink" Target="https://podminky.urs.cz/item/CS_URS_2025_01/997221862" TargetMode="External" /><Relationship Id="rId22" Type="http://schemas.openxmlformats.org/officeDocument/2006/relationships/hyperlink" Target="https://podminky.urs.cz/item/CS_URS_2025_01/997221875" TargetMode="External" /><Relationship Id="rId2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55131311" TargetMode="External" /><Relationship Id="rId2" Type="http://schemas.openxmlformats.org/officeDocument/2006/relationships/hyperlink" Target="https://podminky.urs.cz/item/CS_URS_2025_01/162351104" TargetMode="External" /><Relationship Id="rId3" Type="http://schemas.openxmlformats.org/officeDocument/2006/relationships/hyperlink" Target="https://podminky.urs.cz/item/CS_URS_2025_01/167151101" TargetMode="External" /><Relationship Id="rId4" Type="http://schemas.openxmlformats.org/officeDocument/2006/relationships/hyperlink" Target="https://podminky.urs.cz/item/CS_URS_2025_01/171151103" TargetMode="External" /><Relationship Id="rId5" Type="http://schemas.openxmlformats.org/officeDocument/2006/relationships/hyperlink" Target="https://podminky.urs.cz/item/CS_URS_2025_01/174151101" TargetMode="External" /><Relationship Id="rId6" Type="http://schemas.openxmlformats.org/officeDocument/2006/relationships/hyperlink" Target="https://podminky.urs.cz/item/CS_URS_2025_01/174151101.1" TargetMode="External" /><Relationship Id="rId7" Type="http://schemas.openxmlformats.org/officeDocument/2006/relationships/hyperlink" Target="https://podminky.urs.cz/item/CS_URS_2025_01/181411132" TargetMode="External" /><Relationship Id="rId8" Type="http://schemas.openxmlformats.org/officeDocument/2006/relationships/hyperlink" Target="https://podminky.urs.cz/item/CS_URS_2025_01/181913112" TargetMode="External" /><Relationship Id="rId9" Type="http://schemas.openxmlformats.org/officeDocument/2006/relationships/hyperlink" Target="https://podminky.urs.cz/item/CS_URS_2025_01/182351123" TargetMode="External" /><Relationship Id="rId10" Type="http://schemas.openxmlformats.org/officeDocument/2006/relationships/hyperlink" Target="https://podminky.urs.cz/item/CS_URS_2025_01/185804312" TargetMode="External" /><Relationship Id="rId11" Type="http://schemas.openxmlformats.org/officeDocument/2006/relationships/hyperlink" Target="https://podminky.urs.cz/item/CS_URS_2025_01/212312111" TargetMode="External" /><Relationship Id="rId12" Type="http://schemas.openxmlformats.org/officeDocument/2006/relationships/hyperlink" Target="https://podminky.urs.cz/item/CS_URS_2025_01/226112115" TargetMode="External" /><Relationship Id="rId13" Type="http://schemas.openxmlformats.org/officeDocument/2006/relationships/hyperlink" Target="https://podminky.urs.cz/item/CS_URS_2025_01/231212112" TargetMode="External" /><Relationship Id="rId14" Type="http://schemas.openxmlformats.org/officeDocument/2006/relationships/hyperlink" Target="https://podminky.urs.cz/item/CS_URS_2025_01/231611114" TargetMode="External" /><Relationship Id="rId15" Type="http://schemas.openxmlformats.org/officeDocument/2006/relationships/hyperlink" Target="https://podminky.urs.cz/item/CS_URS_2025_01/239111112" TargetMode="External" /><Relationship Id="rId16" Type="http://schemas.openxmlformats.org/officeDocument/2006/relationships/hyperlink" Target="https://podminky.urs.cz/item/CS_URS_2025_01/275351121" TargetMode="External" /><Relationship Id="rId17" Type="http://schemas.openxmlformats.org/officeDocument/2006/relationships/hyperlink" Target="https://podminky.urs.cz/item/CS_URS_2025_01/275351122" TargetMode="External" /><Relationship Id="rId18" Type="http://schemas.openxmlformats.org/officeDocument/2006/relationships/hyperlink" Target="https://podminky.urs.cz/item/CS_URS_2025_01/212752402" TargetMode="External" /><Relationship Id="rId19" Type="http://schemas.openxmlformats.org/officeDocument/2006/relationships/hyperlink" Target="https://podminky.urs.cz/item/CS_URS_2025_01/212341111" TargetMode="External" /><Relationship Id="rId20" Type="http://schemas.openxmlformats.org/officeDocument/2006/relationships/hyperlink" Target="https://podminky.urs.cz/item/CS_URS_2025_01/273311124" TargetMode="External" /><Relationship Id="rId21" Type="http://schemas.openxmlformats.org/officeDocument/2006/relationships/hyperlink" Target="https://podminky.urs.cz/item/CS_URS_2025_01/273354111" TargetMode="External" /><Relationship Id="rId22" Type="http://schemas.openxmlformats.org/officeDocument/2006/relationships/hyperlink" Target="https://podminky.urs.cz/item/CS_URS_2025_01/273354211" TargetMode="External" /><Relationship Id="rId23" Type="http://schemas.openxmlformats.org/officeDocument/2006/relationships/hyperlink" Target="https://podminky.urs.cz/item/CS_URS_2025_01/274321118" TargetMode="External" /><Relationship Id="rId24" Type="http://schemas.openxmlformats.org/officeDocument/2006/relationships/hyperlink" Target="https://podminky.urs.cz/item/CS_URS_2025_01/274354111" TargetMode="External" /><Relationship Id="rId25" Type="http://schemas.openxmlformats.org/officeDocument/2006/relationships/hyperlink" Target="https://podminky.urs.cz/item/CS_URS_2025_01/274354211" TargetMode="External" /><Relationship Id="rId26" Type="http://schemas.openxmlformats.org/officeDocument/2006/relationships/hyperlink" Target="https://podminky.urs.cz/item/CS_URS_2025_01/274361116" TargetMode="External" /><Relationship Id="rId27" Type="http://schemas.openxmlformats.org/officeDocument/2006/relationships/hyperlink" Target="https://podminky.urs.cz/item/CS_URS_2025_01/317122111" TargetMode="External" /><Relationship Id="rId28" Type="http://schemas.openxmlformats.org/officeDocument/2006/relationships/hyperlink" Target="https://podminky.urs.cz/item/CS_URS_2025_01/317171126" TargetMode="External" /><Relationship Id="rId29" Type="http://schemas.openxmlformats.org/officeDocument/2006/relationships/hyperlink" Target="https://podminky.urs.cz/item/CS_URS_2025_01/317321119" TargetMode="External" /><Relationship Id="rId30" Type="http://schemas.openxmlformats.org/officeDocument/2006/relationships/hyperlink" Target="https://podminky.urs.cz/item/CS_URS_2025_01/317353121" TargetMode="External" /><Relationship Id="rId31" Type="http://schemas.openxmlformats.org/officeDocument/2006/relationships/hyperlink" Target="https://podminky.urs.cz/item/CS_URS_2025_01/317353221" TargetMode="External" /><Relationship Id="rId32" Type="http://schemas.openxmlformats.org/officeDocument/2006/relationships/hyperlink" Target="https://podminky.urs.cz/item/CS_URS_2025_01/317361116" TargetMode="External" /><Relationship Id="rId33" Type="http://schemas.openxmlformats.org/officeDocument/2006/relationships/hyperlink" Target="https://podminky.urs.cz/item/CS_URS_2025_01/317998140" TargetMode="External" /><Relationship Id="rId34" Type="http://schemas.openxmlformats.org/officeDocument/2006/relationships/hyperlink" Target="https://podminky.urs.cz/item/CS_URS_2025_01/317998141" TargetMode="External" /><Relationship Id="rId35" Type="http://schemas.openxmlformats.org/officeDocument/2006/relationships/hyperlink" Target="https://podminky.urs.cz/item/CS_URS_2025_01/334323118" TargetMode="External" /><Relationship Id="rId36" Type="http://schemas.openxmlformats.org/officeDocument/2006/relationships/hyperlink" Target="https://podminky.urs.cz/item/CS_URS_2025_01/334323119" TargetMode="External" /><Relationship Id="rId37" Type="http://schemas.openxmlformats.org/officeDocument/2006/relationships/hyperlink" Target="https://podminky.urs.cz/item/CS_URS_2025_01/334351112" TargetMode="External" /><Relationship Id="rId38" Type="http://schemas.openxmlformats.org/officeDocument/2006/relationships/hyperlink" Target="https://podminky.urs.cz/item/CS_URS_2025_01/334351211" TargetMode="External" /><Relationship Id="rId39" Type="http://schemas.openxmlformats.org/officeDocument/2006/relationships/hyperlink" Target="https://podminky.urs.cz/item/CS_URS_2025_01/334359112" TargetMode="External" /><Relationship Id="rId40" Type="http://schemas.openxmlformats.org/officeDocument/2006/relationships/hyperlink" Target="https://podminky.urs.cz/item/CS_URS_2025_01/334361216" TargetMode="External" /><Relationship Id="rId41" Type="http://schemas.openxmlformats.org/officeDocument/2006/relationships/hyperlink" Target="https://podminky.urs.cz/item/CS_URS_2025_01/334791115" TargetMode="External" /><Relationship Id="rId42" Type="http://schemas.openxmlformats.org/officeDocument/2006/relationships/hyperlink" Target="https://podminky.urs.cz/item/CS_URS_2025_01/348171111" TargetMode="External" /><Relationship Id="rId43" Type="http://schemas.openxmlformats.org/officeDocument/2006/relationships/hyperlink" Target="https://podminky.urs.cz/item/CS_URS_2025_01/388995212" TargetMode="External" /><Relationship Id="rId44" Type="http://schemas.openxmlformats.org/officeDocument/2006/relationships/hyperlink" Target="https://podminky.urs.cz/item/CS_URS_2025_01/421321107" TargetMode="External" /><Relationship Id="rId45" Type="http://schemas.openxmlformats.org/officeDocument/2006/relationships/hyperlink" Target="https://podminky.urs.cz/item/CS_URS_2025_01/421351112" TargetMode="External" /><Relationship Id="rId46" Type="http://schemas.openxmlformats.org/officeDocument/2006/relationships/hyperlink" Target="https://podminky.urs.cz/item/CS_URS_2025_01/421351212" TargetMode="External" /><Relationship Id="rId47" Type="http://schemas.openxmlformats.org/officeDocument/2006/relationships/hyperlink" Target="https://podminky.urs.cz/item/CS_URS_2025_01/421361216" TargetMode="External" /><Relationship Id="rId48" Type="http://schemas.openxmlformats.org/officeDocument/2006/relationships/hyperlink" Target="https://podminky.urs.cz/item/CS_URS_2025_01/423176113" TargetMode="External" /><Relationship Id="rId49" Type="http://schemas.openxmlformats.org/officeDocument/2006/relationships/hyperlink" Target="https://podminky.urs.cz/item/CS_URS_2025_01/428381311" TargetMode="External" /><Relationship Id="rId50" Type="http://schemas.openxmlformats.org/officeDocument/2006/relationships/hyperlink" Target="https://podminky.urs.cz/item/CS_URS_2025_01/421321129" TargetMode="External" /><Relationship Id="rId51" Type="http://schemas.openxmlformats.org/officeDocument/2006/relationships/hyperlink" Target="https://podminky.urs.cz/item/CS_URS_2025_01/421955112" TargetMode="External" /><Relationship Id="rId52" Type="http://schemas.openxmlformats.org/officeDocument/2006/relationships/hyperlink" Target="https://podminky.urs.cz/item/CS_URS_2025_01/421351231" TargetMode="External" /><Relationship Id="rId53" Type="http://schemas.openxmlformats.org/officeDocument/2006/relationships/hyperlink" Target="https://podminky.urs.cz/item/CS_URS_2025_01/421361226" TargetMode="External" /><Relationship Id="rId54" Type="http://schemas.openxmlformats.org/officeDocument/2006/relationships/hyperlink" Target="https://podminky.urs.cz/item/CS_URS_2025_01/451477121" TargetMode="External" /><Relationship Id="rId55" Type="http://schemas.openxmlformats.org/officeDocument/2006/relationships/hyperlink" Target="https://podminky.urs.cz/item/CS_URS_2025_01/451477122" TargetMode="External" /><Relationship Id="rId56" Type="http://schemas.openxmlformats.org/officeDocument/2006/relationships/hyperlink" Target="https://podminky.urs.cz/item/CS_URS_2025_01/452318510" TargetMode="External" /><Relationship Id="rId57" Type="http://schemas.openxmlformats.org/officeDocument/2006/relationships/hyperlink" Target="https://podminky.urs.cz/item/CS_URS_2025_01/465210141R" TargetMode="External" /><Relationship Id="rId58" Type="http://schemas.openxmlformats.org/officeDocument/2006/relationships/hyperlink" Target="https://podminky.urs.cz/item/CS_URS_2025_01/465513157" TargetMode="External" /><Relationship Id="rId59" Type="http://schemas.openxmlformats.org/officeDocument/2006/relationships/hyperlink" Target="https://podminky.urs.cz/item/CS_URS_2024_01/564851111" TargetMode="External" /><Relationship Id="rId60" Type="http://schemas.openxmlformats.org/officeDocument/2006/relationships/hyperlink" Target="https://podminky.urs.cz/item/CS_URS_2025_01/565145121" TargetMode="External" /><Relationship Id="rId61" Type="http://schemas.openxmlformats.org/officeDocument/2006/relationships/hyperlink" Target="https://podminky.urs.cz/item/CS_URS_2025_01/569903311" TargetMode="External" /><Relationship Id="rId62" Type="http://schemas.openxmlformats.org/officeDocument/2006/relationships/hyperlink" Target="https://podminky.urs.cz/item/CS_URS_2025_01/573191111" TargetMode="External" /><Relationship Id="rId63" Type="http://schemas.openxmlformats.org/officeDocument/2006/relationships/hyperlink" Target="https://podminky.urs.cz/item/CS_URS_2025_01/573231106" TargetMode="External" /><Relationship Id="rId64" Type="http://schemas.openxmlformats.org/officeDocument/2006/relationships/hyperlink" Target="https://podminky.urs.cz/item/CS_URS_2025_01/577134121" TargetMode="External" /><Relationship Id="rId65" Type="http://schemas.openxmlformats.org/officeDocument/2006/relationships/hyperlink" Target="https://podminky.urs.cz/item/CS_URS_2025_01/578143213" TargetMode="External" /><Relationship Id="rId66" Type="http://schemas.openxmlformats.org/officeDocument/2006/relationships/hyperlink" Target="https://podminky.urs.cz/item/CS_URS_2025_01/628611102" TargetMode="External" /><Relationship Id="rId67" Type="http://schemas.openxmlformats.org/officeDocument/2006/relationships/hyperlink" Target="https://podminky.urs.cz/item/CS_URS_2025_01/628611131" TargetMode="External" /><Relationship Id="rId68" Type="http://schemas.openxmlformats.org/officeDocument/2006/relationships/hyperlink" Target="https://podminky.urs.cz/item/CS_URS_2025_01/632481213" TargetMode="External" /><Relationship Id="rId69" Type="http://schemas.openxmlformats.org/officeDocument/2006/relationships/hyperlink" Target="https://podminky.urs.cz/item/CS_URS_2025_01/711111001" TargetMode="External" /><Relationship Id="rId70" Type="http://schemas.openxmlformats.org/officeDocument/2006/relationships/hyperlink" Target="https://podminky.urs.cz/item/CS_URS_2025_01/711111011" TargetMode="External" /><Relationship Id="rId71" Type="http://schemas.openxmlformats.org/officeDocument/2006/relationships/hyperlink" Target="https://podminky.urs.cz/item/CS_URS_2025_01/711112001" TargetMode="External" /><Relationship Id="rId72" Type="http://schemas.openxmlformats.org/officeDocument/2006/relationships/hyperlink" Target="https://podminky.urs.cz/item/CS_URS_2025_01/711112011" TargetMode="External" /><Relationship Id="rId73" Type="http://schemas.openxmlformats.org/officeDocument/2006/relationships/hyperlink" Target="https://podminky.urs.cz/item/CS_URS_2025_01/711131111" TargetMode="External" /><Relationship Id="rId74" Type="http://schemas.openxmlformats.org/officeDocument/2006/relationships/hyperlink" Target="https://podminky.urs.cz/item/CS_URS_2025_01/711141559" TargetMode="External" /><Relationship Id="rId75" Type="http://schemas.openxmlformats.org/officeDocument/2006/relationships/hyperlink" Target="https://podminky.urs.cz/item/CS_URS_2025_01/711142559" TargetMode="External" /><Relationship Id="rId76" Type="http://schemas.openxmlformats.org/officeDocument/2006/relationships/hyperlink" Target="https://podminky.urs.cz/item/CS_URS_2025_01/711341564" TargetMode="External" /><Relationship Id="rId77" Type="http://schemas.openxmlformats.org/officeDocument/2006/relationships/hyperlink" Target="https://podminky.urs.cz/item/CS_URS_2025_01/911331131" TargetMode="External" /><Relationship Id="rId78" Type="http://schemas.openxmlformats.org/officeDocument/2006/relationships/hyperlink" Target="https://podminky.urs.cz/item/CS_URS_2025_01/911334123" TargetMode="External" /><Relationship Id="rId79" Type="http://schemas.openxmlformats.org/officeDocument/2006/relationships/hyperlink" Target="https://podminky.urs.cz/item/CS_URS_2025_01/911334621" TargetMode="External" /><Relationship Id="rId80" Type="http://schemas.openxmlformats.org/officeDocument/2006/relationships/hyperlink" Target="https://podminky.urs.cz/item/CS_URS_2025_01/914112111" TargetMode="External" /><Relationship Id="rId81" Type="http://schemas.openxmlformats.org/officeDocument/2006/relationships/hyperlink" Target="https://podminky.urs.cz/item/CS_URS_2025_01/916131213" TargetMode="External" /><Relationship Id="rId82" Type="http://schemas.openxmlformats.org/officeDocument/2006/relationships/hyperlink" Target="https://podminky.urs.cz/item/CS_URS_2025_01/916231212" TargetMode="External" /><Relationship Id="rId83" Type="http://schemas.openxmlformats.org/officeDocument/2006/relationships/hyperlink" Target="https://podminky.urs.cz/item/CS_URS_2025_01/919123111" TargetMode="External" /><Relationship Id="rId84" Type="http://schemas.openxmlformats.org/officeDocument/2006/relationships/hyperlink" Target="https://podminky.urs.cz/item/CS_URS_2025_01/919413221" TargetMode="External" /><Relationship Id="rId85" Type="http://schemas.openxmlformats.org/officeDocument/2006/relationships/hyperlink" Target="https://podminky.urs.cz/item/CS_URS_2025_01/919721282" TargetMode="External" /><Relationship Id="rId86" Type="http://schemas.openxmlformats.org/officeDocument/2006/relationships/hyperlink" Target="https://podminky.urs.cz/item/CS_URS_2025_01/919735111" TargetMode="External" /><Relationship Id="rId87" Type="http://schemas.openxmlformats.org/officeDocument/2006/relationships/hyperlink" Target="https://podminky.urs.cz/item/CS_URS_2025_01/919121223" TargetMode="External" /><Relationship Id="rId88" Type="http://schemas.openxmlformats.org/officeDocument/2006/relationships/hyperlink" Target="https://podminky.urs.cz/item/CS_URS_2025_01/919121233" TargetMode="External" /><Relationship Id="rId89" Type="http://schemas.openxmlformats.org/officeDocument/2006/relationships/hyperlink" Target="https://podminky.urs.cz/item/CS_URS_2025_01/919726124" TargetMode="External" /><Relationship Id="rId90" Type="http://schemas.openxmlformats.org/officeDocument/2006/relationships/hyperlink" Target="https://podminky.urs.cz/item/CS_URS_2025_01/935111211" TargetMode="External" /><Relationship Id="rId91" Type="http://schemas.openxmlformats.org/officeDocument/2006/relationships/hyperlink" Target="https://podminky.urs.cz/item/CS_URS_2025_01/936942122" TargetMode="External" /><Relationship Id="rId92" Type="http://schemas.openxmlformats.org/officeDocument/2006/relationships/hyperlink" Target="https://podminky.urs.cz/item/CS_URS_2025_01/936992141" TargetMode="External" /><Relationship Id="rId93" Type="http://schemas.openxmlformats.org/officeDocument/2006/relationships/hyperlink" Target="https://podminky.urs.cz/item/CS_URS_2025_01/948411111" TargetMode="External" /><Relationship Id="rId94" Type="http://schemas.openxmlformats.org/officeDocument/2006/relationships/hyperlink" Target="https://podminky.urs.cz/item/CS_URS_2025_01/948411211" TargetMode="External" /><Relationship Id="rId95" Type="http://schemas.openxmlformats.org/officeDocument/2006/relationships/hyperlink" Target="https://podminky.urs.cz/item/CS_URS_2025_01/998212111" TargetMode="External" /><Relationship Id="rId96" Type="http://schemas.openxmlformats.org/officeDocument/2006/relationships/hyperlink" Target="https://podminky.urs.cz/item/CS_URS_2025_01/034303000.1" TargetMode="External" /><Relationship Id="rId97" Type="http://schemas.openxmlformats.org/officeDocument/2006/relationships/hyperlink" Target="https://podminky.urs.cz/item/CS_URS_2025_01/034303000.2" TargetMode="External" /><Relationship Id="rId98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28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28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28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28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28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2313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Rekonstrukce mostního objektu ev.č. 2c – M1 – Pytlíkova cesta, Teplice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2" t="str">
        <f>IF(AN8= "","",AN8)</f>
        <v>16. 1. 2025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32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28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111" t="s">
        <v>75</v>
      </c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000 - Všeobecné položky'!J30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78</v>
      </c>
      <c r="AR55" s="118"/>
      <c r="AS55" s="119">
        <v>0</v>
      </c>
      <c r="AT55" s="120">
        <f>ROUND(SUM(AV55:AW55),2)</f>
        <v>0</v>
      </c>
      <c r="AU55" s="121">
        <f>'SO 000 - Všeobecné položky'!P84</f>
        <v>0</v>
      </c>
      <c r="AV55" s="120">
        <f>'SO 000 - Všeobecné položky'!J33</f>
        <v>0</v>
      </c>
      <c r="AW55" s="120">
        <f>'SO 000 - Všeobecné položky'!J34</f>
        <v>0</v>
      </c>
      <c r="AX55" s="120">
        <f>'SO 000 - Všeobecné položky'!J35</f>
        <v>0</v>
      </c>
      <c r="AY55" s="120">
        <f>'SO 000 - Všeobecné položky'!J36</f>
        <v>0</v>
      </c>
      <c r="AZ55" s="120">
        <f>'SO 000 - Všeobecné položky'!F33</f>
        <v>0</v>
      </c>
      <c r="BA55" s="120">
        <f>'SO 000 - Všeobecné položky'!F34</f>
        <v>0</v>
      </c>
      <c r="BB55" s="120">
        <f>'SO 000 - Všeobecné položky'!F35</f>
        <v>0</v>
      </c>
      <c r="BC55" s="120">
        <f>'SO 000 - Všeobecné položky'!F36</f>
        <v>0</v>
      </c>
      <c r="BD55" s="122">
        <f>'SO 000 - Všeobecné položky'!F37</f>
        <v>0</v>
      </c>
      <c r="BE55" s="7"/>
      <c r="BT55" s="123" t="s">
        <v>79</v>
      </c>
      <c r="BV55" s="123" t="s">
        <v>73</v>
      </c>
      <c r="BW55" s="123" t="s">
        <v>80</v>
      </c>
      <c r="BX55" s="123" t="s">
        <v>5</v>
      </c>
      <c r="CL55" s="123" t="s">
        <v>28</v>
      </c>
      <c r="CM55" s="123" t="s">
        <v>81</v>
      </c>
    </row>
    <row r="56" s="7" customFormat="1" ht="16.5" customHeight="1">
      <c r="A56" s="111" t="s">
        <v>75</v>
      </c>
      <c r="B56" s="112"/>
      <c r="C56" s="113"/>
      <c r="D56" s="114" t="s">
        <v>82</v>
      </c>
      <c r="E56" s="114"/>
      <c r="F56" s="114"/>
      <c r="G56" s="114"/>
      <c r="H56" s="114"/>
      <c r="I56" s="115"/>
      <c r="J56" s="114" t="s">
        <v>83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 001 - Demolice mostu  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78</v>
      </c>
      <c r="AR56" s="118"/>
      <c r="AS56" s="119">
        <v>0</v>
      </c>
      <c r="AT56" s="120">
        <f>ROUND(SUM(AV56:AW56),2)</f>
        <v>0</v>
      </c>
      <c r="AU56" s="121">
        <f>'SO 001 - Demolice mostu  ...'!P83</f>
        <v>0</v>
      </c>
      <c r="AV56" s="120">
        <f>'SO 001 - Demolice mostu  ...'!J33</f>
        <v>0</v>
      </c>
      <c r="AW56" s="120">
        <f>'SO 001 - Demolice mostu  ...'!J34</f>
        <v>0</v>
      </c>
      <c r="AX56" s="120">
        <f>'SO 001 - Demolice mostu  ...'!J35</f>
        <v>0</v>
      </c>
      <c r="AY56" s="120">
        <f>'SO 001 - Demolice mostu  ...'!J36</f>
        <v>0</v>
      </c>
      <c r="AZ56" s="120">
        <f>'SO 001 - Demolice mostu  ...'!F33</f>
        <v>0</v>
      </c>
      <c r="BA56" s="120">
        <f>'SO 001 - Demolice mostu  ...'!F34</f>
        <v>0</v>
      </c>
      <c r="BB56" s="120">
        <f>'SO 001 - Demolice mostu  ...'!F35</f>
        <v>0</v>
      </c>
      <c r="BC56" s="120">
        <f>'SO 001 - Demolice mostu  ...'!F36</f>
        <v>0</v>
      </c>
      <c r="BD56" s="122">
        <f>'SO 001 - Demolice mostu  ...'!F37</f>
        <v>0</v>
      </c>
      <c r="BE56" s="7"/>
      <c r="BT56" s="123" t="s">
        <v>79</v>
      </c>
      <c r="BV56" s="123" t="s">
        <v>73</v>
      </c>
      <c r="BW56" s="123" t="s">
        <v>84</v>
      </c>
      <c r="BX56" s="123" t="s">
        <v>5</v>
      </c>
      <c r="CL56" s="123" t="s">
        <v>85</v>
      </c>
      <c r="CM56" s="123" t="s">
        <v>81</v>
      </c>
    </row>
    <row r="57" s="7" customFormat="1" ht="16.5" customHeight="1">
      <c r="A57" s="111" t="s">
        <v>75</v>
      </c>
      <c r="B57" s="112"/>
      <c r="C57" s="113"/>
      <c r="D57" s="114" t="s">
        <v>86</v>
      </c>
      <c r="E57" s="114"/>
      <c r="F57" s="114"/>
      <c r="G57" s="114"/>
      <c r="H57" s="114"/>
      <c r="I57" s="115"/>
      <c r="J57" s="114" t="s">
        <v>87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 201 - Most ev.č. 2c-M1'!J30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78</v>
      </c>
      <c r="AR57" s="118"/>
      <c r="AS57" s="124">
        <v>0</v>
      </c>
      <c r="AT57" s="125">
        <f>ROUND(SUM(AV57:AW57),2)</f>
        <v>0</v>
      </c>
      <c r="AU57" s="126">
        <f>'SO 201 - Most ev.č. 2c-M1'!P91</f>
        <v>0</v>
      </c>
      <c r="AV57" s="125">
        <f>'SO 201 - Most ev.č. 2c-M1'!J33</f>
        <v>0</v>
      </c>
      <c r="AW57" s="125">
        <f>'SO 201 - Most ev.č. 2c-M1'!J34</f>
        <v>0</v>
      </c>
      <c r="AX57" s="125">
        <f>'SO 201 - Most ev.č. 2c-M1'!J35</f>
        <v>0</v>
      </c>
      <c r="AY57" s="125">
        <f>'SO 201 - Most ev.č. 2c-M1'!J36</f>
        <v>0</v>
      </c>
      <c r="AZ57" s="125">
        <f>'SO 201 - Most ev.č. 2c-M1'!F33</f>
        <v>0</v>
      </c>
      <c r="BA57" s="125">
        <f>'SO 201 - Most ev.č. 2c-M1'!F34</f>
        <v>0</v>
      </c>
      <c r="BB57" s="125">
        <f>'SO 201 - Most ev.č. 2c-M1'!F35</f>
        <v>0</v>
      </c>
      <c r="BC57" s="125">
        <f>'SO 201 - Most ev.č. 2c-M1'!F36</f>
        <v>0</v>
      </c>
      <c r="BD57" s="127">
        <f>'SO 201 - Most ev.č. 2c-M1'!F37</f>
        <v>0</v>
      </c>
      <c r="BE57" s="7"/>
      <c r="BT57" s="123" t="s">
        <v>79</v>
      </c>
      <c r="BV57" s="123" t="s">
        <v>73</v>
      </c>
      <c r="BW57" s="123" t="s">
        <v>88</v>
      </c>
      <c r="BX57" s="123" t="s">
        <v>5</v>
      </c>
      <c r="CL57" s="123" t="s">
        <v>85</v>
      </c>
      <c r="CM57" s="123" t="s">
        <v>81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m7QmgytJtTKJJnKXoWHLoX4vdAwm1zWWkGdq5wjfEgdskKfGg6RPbEp8esPI0C7t+ICtitxX5rFAAVgwRS20Ng==" hashValue="iX4JtqIuH3xI37/nDOeaVG+oDWWwHPdN18C+2JTIjtydz/eznbw3vEE5omVtO+zBETCG4yGuxGoD/YH2RI8Ay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00 - Všeobecné položky'!C2" display="/"/>
    <hyperlink ref="A56" location="'SO 001 - Demolice mostu  ...'!C2" display="/"/>
    <hyperlink ref="A57" location="'SO 201 - Most ev.č. 2c-M1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mostního objektu ev.č. 2c – M1 – Pytlíkova cesta, Teplice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28</v>
      </c>
      <c r="G11" s="38"/>
      <c r="H11" s="38"/>
      <c r="I11" s="132" t="s">
        <v>20</v>
      </c>
      <c r="J11" s="136" t="s">
        <v>28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16. 1. 2025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29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27</v>
      </c>
      <c r="J20" s="136" t="s">
        <v>92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93</v>
      </c>
      <c r="F21" s="38"/>
      <c r="G21" s="38"/>
      <c r="H21" s="38"/>
      <c r="I21" s="132" t="s">
        <v>29</v>
      </c>
      <c r="J21" s="136" t="s">
        <v>94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27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ROUND((SUM(BE84:BE160)),  2)</f>
        <v>0</v>
      </c>
      <c r="G33" s="38"/>
      <c r="H33" s="38"/>
      <c r="I33" s="148">
        <v>0.20999999999999999</v>
      </c>
      <c r="J33" s="147">
        <f>ROUND(((SUM(BE84:BE160))*I33),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43</v>
      </c>
      <c r="F34" s="147">
        <f>ROUND((SUM(BF84:BF160)),  2)</f>
        <v>0</v>
      </c>
      <c r="G34" s="38"/>
      <c r="H34" s="38"/>
      <c r="I34" s="148">
        <v>0.14999999999999999</v>
      </c>
      <c r="J34" s="147">
        <f>ROUND(((SUM(BF84:BF160))*I34),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Rekonstrukce mostního objektu ev.č. 2c – M1 – Pytlíkova cesta, Teplice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000 - Všeobecné položky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22</v>
      </c>
      <c r="D52" s="40"/>
      <c r="E52" s="40"/>
      <c r="F52" s="27" t="str">
        <f>F12</f>
        <v xml:space="preserve"> </v>
      </c>
      <c r="G52" s="40"/>
      <c r="H52" s="40"/>
      <c r="I52" s="32" t="s">
        <v>24</v>
      </c>
      <c r="J52" s="72" t="str">
        <f>IF(J12="","",J12)</f>
        <v>16. 1. 2025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</v>
      </c>
      <c r="G54" s="40"/>
      <c r="H54" s="40"/>
      <c r="I54" s="32" t="s">
        <v>32</v>
      </c>
      <c r="J54" s="36" t="str">
        <f>E21</f>
        <v>Midakon s.r.o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hidden="1" s="9" customFormat="1" ht="24.96" customHeight="1">
      <c r="A60" s="9"/>
      <c r="B60" s="165"/>
      <c r="C60" s="166"/>
      <c r="D60" s="167" t="s">
        <v>99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100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5"/>
      <c r="C62" s="166"/>
      <c r="D62" s="167" t="s">
        <v>101</v>
      </c>
      <c r="E62" s="168"/>
      <c r="F62" s="168"/>
      <c r="G62" s="168"/>
      <c r="H62" s="168"/>
      <c r="I62" s="168"/>
      <c r="J62" s="169">
        <f>J92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5"/>
      <c r="C63" s="166"/>
      <c r="D63" s="167" t="s">
        <v>102</v>
      </c>
      <c r="E63" s="168"/>
      <c r="F63" s="168"/>
      <c r="G63" s="168"/>
      <c r="H63" s="168"/>
      <c r="I63" s="168"/>
      <c r="J63" s="169">
        <f>J131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9" customFormat="1" ht="24.96" customHeight="1">
      <c r="A64" s="9"/>
      <c r="B64" s="165"/>
      <c r="C64" s="166"/>
      <c r="D64" s="167" t="s">
        <v>103</v>
      </c>
      <c r="E64" s="168"/>
      <c r="F64" s="168"/>
      <c r="G64" s="168"/>
      <c r="H64" s="168"/>
      <c r="I64" s="168"/>
      <c r="J64" s="169">
        <f>J146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104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Rekonstrukce mostního objektu ev.č. 2c – M1 – Pytlíkova cesta, Teplice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90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 000 - Všeobecné položky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22</v>
      </c>
      <c r="D78" s="40"/>
      <c r="E78" s="40"/>
      <c r="F78" s="27" t="str">
        <f>F12</f>
        <v xml:space="preserve"> </v>
      </c>
      <c r="G78" s="40"/>
      <c r="H78" s="40"/>
      <c r="I78" s="32" t="s">
        <v>24</v>
      </c>
      <c r="J78" s="72" t="str">
        <f>IF(J12="","",J12)</f>
        <v>16. 1. 2025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26</v>
      </c>
      <c r="D80" s="40"/>
      <c r="E80" s="40"/>
      <c r="F80" s="27" t="str">
        <f>E15</f>
        <v xml:space="preserve"> </v>
      </c>
      <c r="G80" s="40"/>
      <c r="H80" s="40"/>
      <c r="I80" s="32" t="s">
        <v>32</v>
      </c>
      <c r="J80" s="36" t="str">
        <f>E21</f>
        <v>Midakon s.r.o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30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105</v>
      </c>
      <c r="D83" s="180" t="s">
        <v>56</v>
      </c>
      <c r="E83" s="180" t="s">
        <v>52</v>
      </c>
      <c r="F83" s="180" t="s">
        <v>53</v>
      </c>
      <c r="G83" s="180" t="s">
        <v>106</v>
      </c>
      <c r="H83" s="180" t="s">
        <v>107</v>
      </c>
      <c r="I83" s="180" t="s">
        <v>108</v>
      </c>
      <c r="J83" s="180" t="s">
        <v>97</v>
      </c>
      <c r="K83" s="181" t="s">
        <v>109</v>
      </c>
      <c r="L83" s="182"/>
      <c r="M83" s="92" t="s">
        <v>28</v>
      </c>
      <c r="N83" s="93" t="s">
        <v>41</v>
      </c>
      <c r="O83" s="93" t="s">
        <v>110</v>
      </c>
      <c r="P83" s="93" t="s">
        <v>111</v>
      </c>
      <c r="Q83" s="93" t="s">
        <v>112</v>
      </c>
      <c r="R83" s="93" t="s">
        <v>113</v>
      </c>
      <c r="S83" s="93" t="s">
        <v>114</v>
      </c>
      <c r="T83" s="94" t="s">
        <v>115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116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P85+P92+P131+P146</f>
        <v>0</v>
      </c>
      <c r="Q84" s="96"/>
      <c r="R84" s="185">
        <f>R85+R92+R131+R146</f>
        <v>0</v>
      </c>
      <c r="S84" s="96"/>
      <c r="T84" s="186">
        <f>T85+T92+T131+T146</f>
        <v>5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98</v>
      </c>
      <c r="BK84" s="187">
        <f>BK85+BK92+BK131+BK146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117</v>
      </c>
      <c r="F85" s="191" t="s">
        <v>118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</f>
        <v>0</v>
      </c>
      <c r="Q85" s="196"/>
      <c r="R85" s="197">
        <f>R86</f>
        <v>0</v>
      </c>
      <c r="S85" s="196"/>
      <c r="T85" s="198">
        <f>T86</f>
        <v>5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79</v>
      </c>
      <c r="AT85" s="200" t="s">
        <v>70</v>
      </c>
      <c r="AU85" s="200" t="s">
        <v>71</v>
      </c>
      <c r="AY85" s="199" t="s">
        <v>119</v>
      </c>
      <c r="BK85" s="201">
        <f>BK86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120</v>
      </c>
      <c r="F86" s="202" t="s">
        <v>121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SUM(P87:P91)</f>
        <v>0</v>
      </c>
      <c r="Q86" s="196"/>
      <c r="R86" s="197">
        <f>SUM(R87:R91)</f>
        <v>0</v>
      </c>
      <c r="S86" s="196"/>
      <c r="T86" s="198">
        <f>SUM(T87:T91)</f>
        <v>5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79</v>
      </c>
      <c r="AT86" s="200" t="s">
        <v>70</v>
      </c>
      <c r="AU86" s="200" t="s">
        <v>79</v>
      </c>
      <c r="AY86" s="199" t="s">
        <v>119</v>
      </c>
      <c r="BK86" s="201">
        <f>SUM(BK87:BK91)</f>
        <v>0</v>
      </c>
    </row>
    <row r="87" s="2" customFormat="1" ht="16.5" customHeight="1">
      <c r="A87" s="38"/>
      <c r="B87" s="39"/>
      <c r="C87" s="204" t="s">
        <v>79</v>
      </c>
      <c r="D87" s="204" t="s">
        <v>122</v>
      </c>
      <c r="E87" s="205" t="s">
        <v>123</v>
      </c>
      <c r="F87" s="206" t="s">
        <v>124</v>
      </c>
      <c r="G87" s="207" t="s">
        <v>125</v>
      </c>
      <c r="H87" s="208">
        <v>500</v>
      </c>
      <c r="I87" s="209"/>
      <c r="J87" s="210">
        <f>ROUND(I87*H87,2)</f>
        <v>0</v>
      </c>
      <c r="K87" s="206" t="s">
        <v>126</v>
      </c>
      <c r="L87" s="44"/>
      <c r="M87" s="211" t="s">
        <v>28</v>
      </c>
      <c r="N87" s="212" t="s">
        <v>42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0.01</v>
      </c>
      <c r="T87" s="214">
        <f>S87*H87</f>
        <v>5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127</v>
      </c>
      <c r="AT87" s="215" t="s">
        <v>122</v>
      </c>
      <c r="AU87" s="215" t="s">
        <v>81</v>
      </c>
      <c r="AY87" s="17" t="s">
        <v>119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79</v>
      </c>
      <c r="BK87" s="216">
        <f>ROUND(I87*H87,2)</f>
        <v>0</v>
      </c>
      <c r="BL87" s="17" t="s">
        <v>127</v>
      </c>
      <c r="BM87" s="215" t="s">
        <v>128</v>
      </c>
    </row>
    <row r="88" s="2" customFormat="1">
      <c r="A88" s="38"/>
      <c r="B88" s="39"/>
      <c r="C88" s="40"/>
      <c r="D88" s="217" t="s">
        <v>129</v>
      </c>
      <c r="E88" s="40"/>
      <c r="F88" s="218" t="s">
        <v>130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129</v>
      </c>
      <c r="AU88" s="17" t="s">
        <v>81</v>
      </c>
    </row>
    <row r="89" s="2" customFormat="1">
      <c r="A89" s="38"/>
      <c r="B89" s="39"/>
      <c r="C89" s="40"/>
      <c r="D89" s="222" t="s">
        <v>131</v>
      </c>
      <c r="E89" s="40"/>
      <c r="F89" s="223" t="s">
        <v>132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131</v>
      </c>
      <c r="AU89" s="17" t="s">
        <v>81</v>
      </c>
    </row>
    <row r="90" s="2" customFormat="1">
      <c r="A90" s="38"/>
      <c r="B90" s="39"/>
      <c r="C90" s="40"/>
      <c r="D90" s="217" t="s">
        <v>133</v>
      </c>
      <c r="E90" s="40"/>
      <c r="F90" s="224" t="s">
        <v>134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133</v>
      </c>
      <c r="AU90" s="17" t="s">
        <v>81</v>
      </c>
    </row>
    <row r="91" s="13" customFormat="1">
      <c r="A91" s="13"/>
      <c r="B91" s="225"/>
      <c r="C91" s="226"/>
      <c r="D91" s="217" t="s">
        <v>135</v>
      </c>
      <c r="E91" s="227" t="s">
        <v>28</v>
      </c>
      <c r="F91" s="228" t="s">
        <v>136</v>
      </c>
      <c r="G91" s="226"/>
      <c r="H91" s="229">
        <v>500</v>
      </c>
      <c r="I91" s="230"/>
      <c r="J91" s="226"/>
      <c r="K91" s="226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135</v>
      </c>
      <c r="AU91" s="235" t="s">
        <v>81</v>
      </c>
      <c r="AV91" s="13" t="s">
        <v>81</v>
      </c>
      <c r="AW91" s="13" t="s">
        <v>33</v>
      </c>
      <c r="AX91" s="13" t="s">
        <v>79</v>
      </c>
      <c r="AY91" s="235" t="s">
        <v>119</v>
      </c>
    </row>
    <row r="92" s="12" customFormat="1" ht="25.92" customHeight="1">
      <c r="A92" s="12"/>
      <c r="B92" s="188"/>
      <c r="C92" s="189"/>
      <c r="D92" s="190" t="s">
        <v>70</v>
      </c>
      <c r="E92" s="191" t="s">
        <v>137</v>
      </c>
      <c r="F92" s="191" t="s">
        <v>138</v>
      </c>
      <c r="G92" s="189"/>
      <c r="H92" s="189"/>
      <c r="I92" s="192"/>
      <c r="J92" s="193">
        <f>BK92</f>
        <v>0</v>
      </c>
      <c r="K92" s="189"/>
      <c r="L92" s="194"/>
      <c r="M92" s="195"/>
      <c r="N92" s="196"/>
      <c r="O92" s="196"/>
      <c r="P92" s="197">
        <f>SUM(P93:P130)</f>
        <v>0</v>
      </c>
      <c r="Q92" s="196"/>
      <c r="R92" s="197">
        <f>SUM(R93:R130)</f>
        <v>0</v>
      </c>
      <c r="S92" s="196"/>
      <c r="T92" s="198">
        <f>SUM(T93:T130)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127</v>
      </c>
      <c r="AT92" s="200" t="s">
        <v>70</v>
      </c>
      <c r="AU92" s="200" t="s">
        <v>71</v>
      </c>
      <c r="AY92" s="199" t="s">
        <v>119</v>
      </c>
      <c r="BK92" s="201">
        <f>SUM(BK93:BK130)</f>
        <v>0</v>
      </c>
    </row>
    <row r="93" s="2" customFormat="1" ht="16.5" customHeight="1">
      <c r="A93" s="38"/>
      <c r="B93" s="39"/>
      <c r="C93" s="204" t="s">
        <v>81</v>
      </c>
      <c r="D93" s="204" t="s">
        <v>122</v>
      </c>
      <c r="E93" s="205" t="s">
        <v>139</v>
      </c>
      <c r="F93" s="206" t="s">
        <v>140</v>
      </c>
      <c r="G93" s="207" t="s">
        <v>141</v>
      </c>
      <c r="H93" s="208">
        <v>1</v>
      </c>
      <c r="I93" s="209"/>
      <c r="J93" s="210">
        <f>ROUND(I93*H93,2)</f>
        <v>0</v>
      </c>
      <c r="K93" s="206" t="s">
        <v>126</v>
      </c>
      <c r="L93" s="44"/>
      <c r="M93" s="211" t="s">
        <v>28</v>
      </c>
      <c r="N93" s="212" t="s">
        <v>42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127</v>
      </c>
      <c r="AT93" s="215" t="s">
        <v>122</v>
      </c>
      <c r="AU93" s="215" t="s">
        <v>79</v>
      </c>
      <c r="AY93" s="17" t="s">
        <v>119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79</v>
      </c>
      <c r="BK93" s="216">
        <f>ROUND(I93*H93,2)</f>
        <v>0</v>
      </c>
      <c r="BL93" s="17" t="s">
        <v>127</v>
      </c>
      <c r="BM93" s="215" t="s">
        <v>142</v>
      </c>
    </row>
    <row r="94" s="2" customFormat="1">
      <c r="A94" s="38"/>
      <c r="B94" s="39"/>
      <c r="C94" s="40"/>
      <c r="D94" s="217" t="s">
        <v>129</v>
      </c>
      <c r="E94" s="40"/>
      <c r="F94" s="218" t="s">
        <v>140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129</v>
      </c>
      <c r="AU94" s="17" t="s">
        <v>79</v>
      </c>
    </row>
    <row r="95" s="2" customFormat="1">
      <c r="A95" s="38"/>
      <c r="B95" s="39"/>
      <c r="C95" s="40"/>
      <c r="D95" s="222" t="s">
        <v>131</v>
      </c>
      <c r="E95" s="40"/>
      <c r="F95" s="223" t="s">
        <v>143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131</v>
      </c>
      <c r="AU95" s="17" t="s">
        <v>79</v>
      </c>
    </row>
    <row r="96" s="2" customFormat="1">
      <c r="A96" s="38"/>
      <c r="B96" s="39"/>
      <c r="C96" s="40"/>
      <c r="D96" s="217" t="s">
        <v>133</v>
      </c>
      <c r="E96" s="40"/>
      <c r="F96" s="224" t="s">
        <v>144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133</v>
      </c>
      <c r="AU96" s="17" t="s">
        <v>79</v>
      </c>
    </row>
    <row r="97" s="13" customFormat="1">
      <c r="A97" s="13"/>
      <c r="B97" s="225"/>
      <c r="C97" s="226"/>
      <c r="D97" s="217" t="s">
        <v>135</v>
      </c>
      <c r="E97" s="227" t="s">
        <v>28</v>
      </c>
      <c r="F97" s="228" t="s">
        <v>79</v>
      </c>
      <c r="G97" s="226"/>
      <c r="H97" s="229">
        <v>1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135</v>
      </c>
      <c r="AU97" s="235" t="s">
        <v>79</v>
      </c>
      <c r="AV97" s="13" t="s">
        <v>81</v>
      </c>
      <c r="AW97" s="13" t="s">
        <v>33</v>
      </c>
      <c r="AX97" s="13" t="s">
        <v>79</v>
      </c>
      <c r="AY97" s="235" t="s">
        <v>119</v>
      </c>
    </row>
    <row r="98" s="2" customFormat="1" ht="16.5" customHeight="1">
      <c r="A98" s="38"/>
      <c r="B98" s="39"/>
      <c r="C98" s="204" t="s">
        <v>145</v>
      </c>
      <c r="D98" s="204" t="s">
        <v>122</v>
      </c>
      <c r="E98" s="205" t="s">
        <v>146</v>
      </c>
      <c r="F98" s="206" t="s">
        <v>147</v>
      </c>
      <c r="G98" s="207" t="s">
        <v>141</v>
      </c>
      <c r="H98" s="208">
        <v>1</v>
      </c>
      <c r="I98" s="209"/>
      <c r="J98" s="210">
        <f>ROUND(I98*H98,2)</f>
        <v>0</v>
      </c>
      <c r="K98" s="206" t="s">
        <v>126</v>
      </c>
      <c r="L98" s="44"/>
      <c r="M98" s="211" t="s">
        <v>28</v>
      </c>
      <c r="N98" s="212" t="s">
        <v>42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127</v>
      </c>
      <c r="AT98" s="215" t="s">
        <v>122</v>
      </c>
      <c r="AU98" s="215" t="s">
        <v>79</v>
      </c>
      <c r="AY98" s="17" t="s">
        <v>119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79</v>
      </c>
      <c r="BK98" s="216">
        <f>ROUND(I98*H98,2)</f>
        <v>0</v>
      </c>
      <c r="BL98" s="17" t="s">
        <v>127</v>
      </c>
      <c r="BM98" s="215" t="s">
        <v>148</v>
      </c>
    </row>
    <row r="99" s="2" customFormat="1">
      <c r="A99" s="38"/>
      <c r="B99" s="39"/>
      <c r="C99" s="40"/>
      <c r="D99" s="217" t="s">
        <v>129</v>
      </c>
      <c r="E99" s="40"/>
      <c r="F99" s="218" t="s">
        <v>147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129</v>
      </c>
      <c r="AU99" s="17" t="s">
        <v>79</v>
      </c>
    </row>
    <row r="100" s="2" customFormat="1">
      <c r="A100" s="38"/>
      <c r="B100" s="39"/>
      <c r="C100" s="40"/>
      <c r="D100" s="222" t="s">
        <v>131</v>
      </c>
      <c r="E100" s="40"/>
      <c r="F100" s="223" t="s">
        <v>149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131</v>
      </c>
      <c r="AU100" s="17" t="s">
        <v>79</v>
      </c>
    </row>
    <row r="101" s="2" customFormat="1">
      <c r="A101" s="38"/>
      <c r="B101" s="39"/>
      <c r="C101" s="40"/>
      <c r="D101" s="217" t="s">
        <v>133</v>
      </c>
      <c r="E101" s="40"/>
      <c r="F101" s="224" t="s">
        <v>150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133</v>
      </c>
      <c r="AU101" s="17" t="s">
        <v>79</v>
      </c>
    </row>
    <row r="102" s="13" customFormat="1">
      <c r="A102" s="13"/>
      <c r="B102" s="225"/>
      <c r="C102" s="226"/>
      <c r="D102" s="217" t="s">
        <v>135</v>
      </c>
      <c r="E102" s="227" t="s">
        <v>28</v>
      </c>
      <c r="F102" s="228" t="s">
        <v>151</v>
      </c>
      <c r="G102" s="226"/>
      <c r="H102" s="229">
        <v>1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135</v>
      </c>
      <c r="AU102" s="235" t="s">
        <v>79</v>
      </c>
      <c r="AV102" s="13" t="s">
        <v>81</v>
      </c>
      <c r="AW102" s="13" t="s">
        <v>33</v>
      </c>
      <c r="AX102" s="13" t="s">
        <v>79</v>
      </c>
      <c r="AY102" s="235" t="s">
        <v>119</v>
      </c>
    </row>
    <row r="103" s="2" customFormat="1" ht="16.5" customHeight="1">
      <c r="A103" s="38"/>
      <c r="B103" s="39"/>
      <c r="C103" s="204" t="s">
        <v>127</v>
      </c>
      <c r="D103" s="204" t="s">
        <v>122</v>
      </c>
      <c r="E103" s="205" t="s">
        <v>152</v>
      </c>
      <c r="F103" s="206" t="s">
        <v>153</v>
      </c>
      <c r="G103" s="207" t="s">
        <v>154</v>
      </c>
      <c r="H103" s="208">
        <v>1</v>
      </c>
      <c r="I103" s="209"/>
      <c r="J103" s="210">
        <f>ROUND(I103*H103,2)</f>
        <v>0</v>
      </c>
      <c r="K103" s="206" t="s">
        <v>126</v>
      </c>
      <c r="L103" s="44"/>
      <c r="M103" s="211" t="s">
        <v>28</v>
      </c>
      <c r="N103" s="212" t="s">
        <v>42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155</v>
      </c>
      <c r="AT103" s="215" t="s">
        <v>122</v>
      </c>
      <c r="AU103" s="215" t="s">
        <v>79</v>
      </c>
      <c r="AY103" s="17" t="s">
        <v>119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79</v>
      </c>
      <c r="BK103" s="216">
        <f>ROUND(I103*H103,2)</f>
        <v>0</v>
      </c>
      <c r="BL103" s="17" t="s">
        <v>155</v>
      </c>
      <c r="BM103" s="215" t="s">
        <v>156</v>
      </c>
    </row>
    <row r="104" s="2" customFormat="1">
      <c r="A104" s="38"/>
      <c r="B104" s="39"/>
      <c r="C104" s="40"/>
      <c r="D104" s="217" t="s">
        <v>129</v>
      </c>
      <c r="E104" s="40"/>
      <c r="F104" s="218" t="s">
        <v>153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129</v>
      </c>
      <c r="AU104" s="17" t="s">
        <v>79</v>
      </c>
    </row>
    <row r="105" s="2" customFormat="1">
      <c r="A105" s="38"/>
      <c r="B105" s="39"/>
      <c r="C105" s="40"/>
      <c r="D105" s="222" t="s">
        <v>131</v>
      </c>
      <c r="E105" s="40"/>
      <c r="F105" s="223" t="s">
        <v>157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131</v>
      </c>
      <c r="AU105" s="17" t="s">
        <v>79</v>
      </c>
    </row>
    <row r="106" s="2" customFormat="1" ht="16.5" customHeight="1">
      <c r="A106" s="38"/>
      <c r="B106" s="39"/>
      <c r="C106" s="204" t="s">
        <v>158</v>
      </c>
      <c r="D106" s="204" t="s">
        <v>122</v>
      </c>
      <c r="E106" s="205" t="s">
        <v>159</v>
      </c>
      <c r="F106" s="206" t="s">
        <v>160</v>
      </c>
      <c r="G106" s="207" t="s">
        <v>154</v>
      </c>
      <c r="H106" s="208">
        <v>1</v>
      </c>
      <c r="I106" s="209"/>
      <c r="J106" s="210">
        <f>ROUND(I106*H106,2)</f>
        <v>0</v>
      </c>
      <c r="K106" s="206" t="s">
        <v>126</v>
      </c>
      <c r="L106" s="44"/>
      <c r="M106" s="211" t="s">
        <v>28</v>
      </c>
      <c r="N106" s="212" t="s">
        <v>42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155</v>
      </c>
      <c r="AT106" s="215" t="s">
        <v>122</v>
      </c>
      <c r="AU106" s="215" t="s">
        <v>79</v>
      </c>
      <c r="AY106" s="17" t="s">
        <v>119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79</v>
      </c>
      <c r="BK106" s="216">
        <f>ROUND(I106*H106,2)</f>
        <v>0</v>
      </c>
      <c r="BL106" s="17" t="s">
        <v>155</v>
      </c>
      <c r="BM106" s="215" t="s">
        <v>161</v>
      </c>
    </row>
    <row r="107" s="2" customFormat="1">
      <c r="A107" s="38"/>
      <c r="B107" s="39"/>
      <c r="C107" s="40"/>
      <c r="D107" s="217" t="s">
        <v>129</v>
      </c>
      <c r="E107" s="40"/>
      <c r="F107" s="218" t="s">
        <v>160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129</v>
      </c>
      <c r="AU107" s="17" t="s">
        <v>79</v>
      </c>
    </row>
    <row r="108" s="2" customFormat="1">
      <c r="A108" s="38"/>
      <c r="B108" s="39"/>
      <c r="C108" s="40"/>
      <c r="D108" s="222" t="s">
        <v>131</v>
      </c>
      <c r="E108" s="40"/>
      <c r="F108" s="223" t="s">
        <v>162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131</v>
      </c>
      <c r="AU108" s="17" t="s">
        <v>79</v>
      </c>
    </row>
    <row r="109" s="2" customFormat="1">
      <c r="A109" s="38"/>
      <c r="B109" s="39"/>
      <c r="C109" s="40"/>
      <c r="D109" s="217" t="s">
        <v>133</v>
      </c>
      <c r="E109" s="40"/>
      <c r="F109" s="224" t="s">
        <v>163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133</v>
      </c>
      <c r="AU109" s="17" t="s">
        <v>79</v>
      </c>
    </row>
    <row r="110" s="2" customFormat="1" ht="16.5" customHeight="1">
      <c r="A110" s="38"/>
      <c r="B110" s="39"/>
      <c r="C110" s="204" t="s">
        <v>164</v>
      </c>
      <c r="D110" s="204" t="s">
        <v>122</v>
      </c>
      <c r="E110" s="205" t="s">
        <v>165</v>
      </c>
      <c r="F110" s="206" t="s">
        <v>166</v>
      </c>
      <c r="G110" s="207" t="s">
        <v>141</v>
      </c>
      <c r="H110" s="208">
        <v>1</v>
      </c>
      <c r="I110" s="209"/>
      <c r="J110" s="210">
        <f>ROUND(I110*H110,2)</f>
        <v>0</v>
      </c>
      <c r="K110" s="206" t="s">
        <v>126</v>
      </c>
      <c r="L110" s="44"/>
      <c r="M110" s="211" t="s">
        <v>28</v>
      </c>
      <c r="N110" s="212" t="s">
        <v>42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127</v>
      </c>
      <c r="AT110" s="215" t="s">
        <v>122</v>
      </c>
      <c r="AU110" s="215" t="s">
        <v>79</v>
      </c>
      <c r="AY110" s="17" t="s">
        <v>119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79</v>
      </c>
      <c r="BK110" s="216">
        <f>ROUND(I110*H110,2)</f>
        <v>0</v>
      </c>
      <c r="BL110" s="17" t="s">
        <v>127</v>
      </c>
      <c r="BM110" s="215" t="s">
        <v>167</v>
      </c>
    </row>
    <row r="111" s="2" customFormat="1">
      <c r="A111" s="38"/>
      <c r="B111" s="39"/>
      <c r="C111" s="40"/>
      <c r="D111" s="217" t="s">
        <v>129</v>
      </c>
      <c r="E111" s="40"/>
      <c r="F111" s="218" t="s">
        <v>166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129</v>
      </c>
      <c r="AU111" s="17" t="s">
        <v>79</v>
      </c>
    </row>
    <row r="112" s="2" customFormat="1">
      <c r="A112" s="38"/>
      <c r="B112" s="39"/>
      <c r="C112" s="40"/>
      <c r="D112" s="222" t="s">
        <v>131</v>
      </c>
      <c r="E112" s="40"/>
      <c r="F112" s="223" t="s">
        <v>168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131</v>
      </c>
      <c r="AU112" s="17" t="s">
        <v>79</v>
      </c>
    </row>
    <row r="113" s="2" customFormat="1">
      <c r="A113" s="38"/>
      <c r="B113" s="39"/>
      <c r="C113" s="40"/>
      <c r="D113" s="217" t="s">
        <v>133</v>
      </c>
      <c r="E113" s="40"/>
      <c r="F113" s="224" t="s">
        <v>169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133</v>
      </c>
      <c r="AU113" s="17" t="s">
        <v>79</v>
      </c>
    </row>
    <row r="114" s="2" customFormat="1" ht="16.5" customHeight="1">
      <c r="A114" s="38"/>
      <c r="B114" s="39"/>
      <c r="C114" s="204" t="s">
        <v>170</v>
      </c>
      <c r="D114" s="204" t="s">
        <v>122</v>
      </c>
      <c r="E114" s="205" t="s">
        <v>171</v>
      </c>
      <c r="F114" s="206" t="s">
        <v>172</v>
      </c>
      <c r="G114" s="207" t="s">
        <v>141</v>
      </c>
      <c r="H114" s="208">
        <v>1</v>
      </c>
      <c r="I114" s="209"/>
      <c r="J114" s="210">
        <f>ROUND(I114*H114,2)</f>
        <v>0</v>
      </c>
      <c r="K114" s="206" t="s">
        <v>126</v>
      </c>
      <c r="L114" s="44"/>
      <c r="M114" s="211" t="s">
        <v>28</v>
      </c>
      <c r="N114" s="212" t="s">
        <v>42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127</v>
      </c>
      <c r="AT114" s="215" t="s">
        <v>122</v>
      </c>
      <c r="AU114" s="215" t="s">
        <v>79</v>
      </c>
      <c r="AY114" s="17" t="s">
        <v>119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79</v>
      </c>
      <c r="BK114" s="216">
        <f>ROUND(I114*H114,2)</f>
        <v>0</v>
      </c>
      <c r="BL114" s="17" t="s">
        <v>127</v>
      </c>
      <c r="BM114" s="215" t="s">
        <v>173</v>
      </c>
    </row>
    <row r="115" s="2" customFormat="1">
      <c r="A115" s="38"/>
      <c r="B115" s="39"/>
      <c r="C115" s="40"/>
      <c r="D115" s="217" t="s">
        <v>129</v>
      </c>
      <c r="E115" s="40"/>
      <c r="F115" s="218" t="s">
        <v>174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129</v>
      </c>
      <c r="AU115" s="17" t="s">
        <v>79</v>
      </c>
    </row>
    <row r="116" s="2" customFormat="1">
      <c r="A116" s="38"/>
      <c r="B116" s="39"/>
      <c r="C116" s="40"/>
      <c r="D116" s="222" t="s">
        <v>131</v>
      </c>
      <c r="E116" s="40"/>
      <c r="F116" s="223" t="s">
        <v>175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131</v>
      </c>
      <c r="AU116" s="17" t="s">
        <v>79</v>
      </c>
    </row>
    <row r="117" s="13" customFormat="1">
      <c r="A117" s="13"/>
      <c r="B117" s="225"/>
      <c r="C117" s="226"/>
      <c r="D117" s="217" t="s">
        <v>135</v>
      </c>
      <c r="E117" s="227" t="s">
        <v>28</v>
      </c>
      <c r="F117" s="228" t="s">
        <v>79</v>
      </c>
      <c r="G117" s="226"/>
      <c r="H117" s="229">
        <v>1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135</v>
      </c>
      <c r="AU117" s="235" t="s">
        <v>79</v>
      </c>
      <c r="AV117" s="13" t="s">
        <v>81</v>
      </c>
      <c r="AW117" s="13" t="s">
        <v>33</v>
      </c>
      <c r="AX117" s="13" t="s">
        <v>79</v>
      </c>
      <c r="AY117" s="235" t="s">
        <v>119</v>
      </c>
    </row>
    <row r="118" s="2" customFormat="1" ht="16.5" customHeight="1">
      <c r="A118" s="38"/>
      <c r="B118" s="39"/>
      <c r="C118" s="204" t="s">
        <v>176</v>
      </c>
      <c r="D118" s="204" t="s">
        <v>122</v>
      </c>
      <c r="E118" s="205" t="s">
        <v>177</v>
      </c>
      <c r="F118" s="206" t="s">
        <v>178</v>
      </c>
      <c r="G118" s="207" t="s">
        <v>141</v>
      </c>
      <c r="H118" s="208">
        <v>1</v>
      </c>
      <c r="I118" s="209"/>
      <c r="J118" s="210">
        <f>ROUND(I118*H118,2)</f>
        <v>0</v>
      </c>
      <c r="K118" s="206" t="s">
        <v>126</v>
      </c>
      <c r="L118" s="44"/>
      <c r="M118" s="211" t="s">
        <v>28</v>
      </c>
      <c r="N118" s="212" t="s">
        <v>42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127</v>
      </c>
      <c r="AT118" s="215" t="s">
        <v>122</v>
      </c>
      <c r="AU118" s="215" t="s">
        <v>79</v>
      </c>
      <c r="AY118" s="17" t="s">
        <v>119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79</v>
      </c>
      <c r="BK118" s="216">
        <f>ROUND(I118*H118,2)</f>
        <v>0</v>
      </c>
      <c r="BL118" s="17" t="s">
        <v>127</v>
      </c>
      <c r="BM118" s="215" t="s">
        <v>179</v>
      </c>
    </row>
    <row r="119" s="2" customFormat="1">
      <c r="A119" s="38"/>
      <c r="B119" s="39"/>
      <c r="C119" s="40"/>
      <c r="D119" s="217" t="s">
        <v>129</v>
      </c>
      <c r="E119" s="40"/>
      <c r="F119" s="218" t="s">
        <v>178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129</v>
      </c>
      <c r="AU119" s="17" t="s">
        <v>79</v>
      </c>
    </row>
    <row r="120" s="2" customFormat="1">
      <c r="A120" s="38"/>
      <c r="B120" s="39"/>
      <c r="C120" s="40"/>
      <c r="D120" s="222" t="s">
        <v>131</v>
      </c>
      <c r="E120" s="40"/>
      <c r="F120" s="223" t="s">
        <v>180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131</v>
      </c>
      <c r="AU120" s="17" t="s">
        <v>79</v>
      </c>
    </row>
    <row r="121" s="2" customFormat="1">
      <c r="A121" s="38"/>
      <c r="B121" s="39"/>
      <c r="C121" s="40"/>
      <c r="D121" s="217" t="s">
        <v>133</v>
      </c>
      <c r="E121" s="40"/>
      <c r="F121" s="224" t="s">
        <v>181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133</v>
      </c>
      <c r="AU121" s="17" t="s">
        <v>79</v>
      </c>
    </row>
    <row r="122" s="2" customFormat="1" ht="16.5" customHeight="1">
      <c r="A122" s="38"/>
      <c r="B122" s="39"/>
      <c r="C122" s="204" t="s">
        <v>120</v>
      </c>
      <c r="D122" s="204" t="s">
        <v>122</v>
      </c>
      <c r="E122" s="205" t="s">
        <v>182</v>
      </c>
      <c r="F122" s="206" t="s">
        <v>183</v>
      </c>
      <c r="G122" s="207" t="s">
        <v>141</v>
      </c>
      <c r="H122" s="208">
        <v>1</v>
      </c>
      <c r="I122" s="209"/>
      <c r="J122" s="210">
        <f>ROUND(I122*H122,2)</f>
        <v>0</v>
      </c>
      <c r="K122" s="206" t="s">
        <v>126</v>
      </c>
      <c r="L122" s="44"/>
      <c r="M122" s="211" t="s">
        <v>28</v>
      </c>
      <c r="N122" s="212" t="s">
        <v>42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127</v>
      </c>
      <c r="AT122" s="215" t="s">
        <v>122</v>
      </c>
      <c r="AU122" s="215" t="s">
        <v>79</v>
      </c>
      <c r="AY122" s="17" t="s">
        <v>119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79</v>
      </c>
      <c r="BK122" s="216">
        <f>ROUND(I122*H122,2)</f>
        <v>0</v>
      </c>
      <c r="BL122" s="17" t="s">
        <v>127</v>
      </c>
      <c r="BM122" s="215" t="s">
        <v>184</v>
      </c>
    </row>
    <row r="123" s="2" customFormat="1">
      <c r="A123" s="38"/>
      <c r="B123" s="39"/>
      <c r="C123" s="40"/>
      <c r="D123" s="217" t="s">
        <v>129</v>
      </c>
      <c r="E123" s="40"/>
      <c r="F123" s="218" t="s">
        <v>183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129</v>
      </c>
      <c r="AU123" s="17" t="s">
        <v>79</v>
      </c>
    </row>
    <row r="124" s="2" customFormat="1">
      <c r="A124" s="38"/>
      <c r="B124" s="39"/>
      <c r="C124" s="40"/>
      <c r="D124" s="222" t="s">
        <v>131</v>
      </c>
      <c r="E124" s="40"/>
      <c r="F124" s="223" t="s">
        <v>185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131</v>
      </c>
      <c r="AU124" s="17" t="s">
        <v>79</v>
      </c>
    </row>
    <row r="125" s="2" customFormat="1">
      <c r="A125" s="38"/>
      <c r="B125" s="39"/>
      <c r="C125" s="40"/>
      <c r="D125" s="217" t="s">
        <v>133</v>
      </c>
      <c r="E125" s="40"/>
      <c r="F125" s="224" t="s">
        <v>186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133</v>
      </c>
      <c r="AU125" s="17" t="s">
        <v>79</v>
      </c>
    </row>
    <row r="126" s="13" customFormat="1">
      <c r="A126" s="13"/>
      <c r="B126" s="225"/>
      <c r="C126" s="226"/>
      <c r="D126" s="217" t="s">
        <v>135</v>
      </c>
      <c r="E126" s="227" t="s">
        <v>28</v>
      </c>
      <c r="F126" s="228" t="s">
        <v>187</v>
      </c>
      <c r="G126" s="226"/>
      <c r="H126" s="229">
        <v>1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135</v>
      </c>
      <c r="AU126" s="235" t="s">
        <v>79</v>
      </c>
      <c r="AV126" s="13" t="s">
        <v>81</v>
      </c>
      <c r="AW126" s="13" t="s">
        <v>33</v>
      </c>
      <c r="AX126" s="13" t="s">
        <v>79</v>
      </c>
      <c r="AY126" s="235" t="s">
        <v>119</v>
      </c>
    </row>
    <row r="127" s="2" customFormat="1" ht="16.5" customHeight="1">
      <c r="A127" s="38"/>
      <c r="B127" s="39"/>
      <c r="C127" s="204" t="s">
        <v>188</v>
      </c>
      <c r="D127" s="204" t="s">
        <v>122</v>
      </c>
      <c r="E127" s="205" t="s">
        <v>189</v>
      </c>
      <c r="F127" s="206" t="s">
        <v>190</v>
      </c>
      <c r="G127" s="207" t="s">
        <v>141</v>
      </c>
      <c r="H127" s="208">
        <v>1</v>
      </c>
      <c r="I127" s="209"/>
      <c r="J127" s="210">
        <f>ROUND(I127*H127,2)</f>
        <v>0</v>
      </c>
      <c r="K127" s="206" t="s">
        <v>126</v>
      </c>
      <c r="L127" s="44"/>
      <c r="M127" s="211" t="s">
        <v>28</v>
      </c>
      <c r="N127" s="212" t="s">
        <v>42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127</v>
      </c>
      <c r="AT127" s="215" t="s">
        <v>122</v>
      </c>
      <c r="AU127" s="215" t="s">
        <v>79</v>
      </c>
      <c r="AY127" s="17" t="s">
        <v>119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79</v>
      </c>
      <c r="BK127" s="216">
        <f>ROUND(I127*H127,2)</f>
        <v>0</v>
      </c>
      <c r="BL127" s="17" t="s">
        <v>127</v>
      </c>
      <c r="BM127" s="215" t="s">
        <v>191</v>
      </c>
    </row>
    <row r="128" s="2" customFormat="1">
      <c r="A128" s="38"/>
      <c r="B128" s="39"/>
      <c r="C128" s="40"/>
      <c r="D128" s="217" t="s">
        <v>129</v>
      </c>
      <c r="E128" s="40"/>
      <c r="F128" s="218" t="s">
        <v>190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129</v>
      </c>
      <c r="AU128" s="17" t="s">
        <v>79</v>
      </c>
    </row>
    <row r="129" s="2" customFormat="1">
      <c r="A129" s="38"/>
      <c r="B129" s="39"/>
      <c r="C129" s="40"/>
      <c r="D129" s="222" t="s">
        <v>131</v>
      </c>
      <c r="E129" s="40"/>
      <c r="F129" s="223" t="s">
        <v>192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131</v>
      </c>
      <c r="AU129" s="17" t="s">
        <v>79</v>
      </c>
    </row>
    <row r="130" s="13" customFormat="1">
      <c r="A130" s="13"/>
      <c r="B130" s="225"/>
      <c r="C130" s="226"/>
      <c r="D130" s="217" t="s">
        <v>135</v>
      </c>
      <c r="E130" s="227" t="s">
        <v>28</v>
      </c>
      <c r="F130" s="228" t="s">
        <v>193</v>
      </c>
      <c r="G130" s="226"/>
      <c r="H130" s="229">
        <v>1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135</v>
      </c>
      <c r="AU130" s="235" t="s">
        <v>79</v>
      </c>
      <c r="AV130" s="13" t="s">
        <v>81</v>
      </c>
      <c r="AW130" s="13" t="s">
        <v>33</v>
      </c>
      <c r="AX130" s="13" t="s">
        <v>79</v>
      </c>
      <c r="AY130" s="235" t="s">
        <v>119</v>
      </c>
    </row>
    <row r="131" s="12" customFormat="1" ht="25.92" customHeight="1">
      <c r="A131" s="12"/>
      <c r="B131" s="188"/>
      <c r="C131" s="189"/>
      <c r="D131" s="190" t="s">
        <v>70</v>
      </c>
      <c r="E131" s="191" t="s">
        <v>194</v>
      </c>
      <c r="F131" s="191" t="s">
        <v>195</v>
      </c>
      <c r="G131" s="189"/>
      <c r="H131" s="189"/>
      <c r="I131" s="192"/>
      <c r="J131" s="193">
        <f>BK131</f>
        <v>0</v>
      </c>
      <c r="K131" s="189"/>
      <c r="L131" s="194"/>
      <c r="M131" s="195"/>
      <c r="N131" s="196"/>
      <c r="O131" s="196"/>
      <c r="P131" s="197">
        <f>SUM(P132:P145)</f>
        <v>0</v>
      </c>
      <c r="Q131" s="196"/>
      <c r="R131" s="197">
        <f>SUM(R132:R145)</f>
        <v>0</v>
      </c>
      <c r="S131" s="196"/>
      <c r="T131" s="198">
        <f>SUM(T132:T145)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127</v>
      </c>
      <c r="AT131" s="200" t="s">
        <v>70</v>
      </c>
      <c r="AU131" s="200" t="s">
        <v>71</v>
      </c>
      <c r="AY131" s="199" t="s">
        <v>119</v>
      </c>
      <c r="BK131" s="201">
        <f>SUM(BK132:BK145)</f>
        <v>0</v>
      </c>
    </row>
    <row r="132" s="2" customFormat="1" ht="16.5" customHeight="1">
      <c r="A132" s="38"/>
      <c r="B132" s="39"/>
      <c r="C132" s="204" t="s">
        <v>196</v>
      </c>
      <c r="D132" s="204" t="s">
        <v>122</v>
      </c>
      <c r="E132" s="205" t="s">
        <v>197</v>
      </c>
      <c r="F132" s="206" t="s">
        <v>198</v>
      </c>
      <c r="G132" s="207" t="s">
        <v>141</v>
      </c>
      <c r="H132" s="208">
        <v>1</v>
      </c>
      <c r="I132" s="209"/>
      <c r="J132" s="210">
        <f>ROUND(I132*H132,2)</f>
        <v>0</v>
      </c>
      <c r="K132" s="206" t="s">
        <v>126</v>
      </c>
      <c r="L132" s="44"/>
      <c r="M132" s="211" t="s">
        <v>28</v>
      </c>
      <c r="N132" s="212" t="s">
        <v>42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127</v>
      </c>
      <c r="AT132" s="215" t="s">
        <v>122</v>
      </c>
      <c r="AU132" s="215" t="s">
        <v>79</v>
      </c>
      <c r="AY132" s="17" t="s">
        <v>119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79</v>
      </c>
      <c r="BK132" s="216">
        <f>ROUND(I132*H132,2)</f>
        <v>0</v>
      </c>
      <c r="BL132" s="17" t="s">
        <v>127</v>
      </c>
      <c r="BM132" s="215" t="s">
        <v>199</v>
      </c>
    </row>
    <row r="133" s="2" customFormat="1">
      <c r="A133" s="38"/>
      <c r="B133" s="39"/>
      <c r="C133" s="40"/>
      <c r="D133" s="217" t="s">
        <v>129</v>
      </c>
      <c r="E133" s="40"/>
      <c r="F133" s="218" t="s">
        <v>198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129</v>
      </c>
      <c r="AU133" s="17" t="s">
        <v>79</v>
      </c>
    </row>
    <row r="134" s="2" customFormat="1">
      <c r="A134" s="38"/>
      <c r="B134" s="39"/>
      <c r="C134" s="40"/>
      <c r="D134" s="222" t="s">
        <v>131</v>
      </c>
      <c r="E134" s="40"/>
      <c r="F134" s="223" t="s">
        <v>200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131</v>
      </c>
      <c r="AU134" s="17" t="s">
        <v>79</v>
      </c>
    </row>
    <row r="135" s="2" customFormat="1">
      <c r="A135" s="38"/>
      <c r="B135" s="39"/>
      <c r="C135" s="40"/>
      <c r="D135" s="217" t="s">
        <v>133</v>
      </c>
      <c r="E135" s="40"/>
      <c r="F135" s="224" t="s">
        <v>201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133</v>
      </c>
      <c r="AU135" s="17" t="s">
        <v>79</v>
      </c>
    </row>
    <row r="136" s="13" customFormat="1">
      <c r="A136" s="13"/>
      <c r="B136" s="225"/>
      <c r="C136" s="226"/>
      <c r="D136" s="217" t="s">
        <v>135</v>
      </c>
      <c r="E136" s="227" t="s">
        <v>28</v>
      </c>
      <c r="F136" s="228" t="s">
        <v>202</v>
      </c>
      <c r="G136" s="226"/>
      <c r="H136" s="229">
        <v>1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135</v>
      </c>
      <c r="AU136" s="235" t="s">
        <v>79</v>
      </c>
      <c r="AV136" s="13" t="s">
        <v>81</v>
      </c>
      <c r="AW136" s="13" t="s">
        <v>33</v>
      </c>
      <c r="AX136" s="13" t="s">
        <v>79</v>
      </c>
      <c r="AY136" s="235" t="s">
        <v>119</v>
      </c>
    </row>
    <row r="137" s="2" customFormat="1" ht="16.5" customHeight="1">
      <c r="A137" s="38"/>
      <c r="B137" s="39"/>
      <c r="C137" s="204" t="s">
        <v>203</v>
      </c>
      <c r="D137" s="204" t="s">
        <v>122</v>
      </c>
      <c r="E137" s="205" t="s">
        <v>204</v>
      </c>
      <c r="F137" s="206" t="s">
        <v>205</v>
      </c>
      <c r="G137" s="207" t="s">
        <v>141</v>
      </c>
      <c r="H137" s="208">
        <v>1</v>
      </c>
      <c r="I137" s="209"/>
      <c r="J137" s="210">
        <f>ROUND(I137*H137,2)</f>
        <v>0</v>
      </c>
      <c r="K137" s="206" t="s">
        <v>126</v>
      </c>
      <c r="L137" s="44"/>
      <c r="M137" s="211" t="s">
        <v>28</v>
      </c>
      <c r="N137" s="212" t="s">
        <v>42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127</v>
      </c>
      <c r="AT137" s="215" t="s">
        <v>122</v>
      </c>
      <c r="AU137" s="215" t="s">
        <v>79</v>
      </c>
      <c r="AY137" s="17" t="s">
        <v>119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79</v>
      </c>
      <c r="BK137" s="216">
        <f>ROUND(I137*H137,2)</f>
        <v>0</v>
      </c>
      <c r="BL137" s="17" t="s">
        <v>127</v>
      </c>
      <c r="BM137" s="215" t="s">
        <v>206</v>
      </c>
    </row>
    <row r="138" s="2" customFormat="1">
      <c r="A138" s="38"/>
      <c r="B138" s="39"/>
      <c r="C138" s="40"/>
      <c r="D138" s="217" t="s">
        <v>129</v>
      </c>
      <c r="E138" s="40"/>
      <c r="F138" s="218" t="s">
        <v>205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129</v>
      </c>
      <c r="AU138" s="17" t="s">
        <v>79</v>
      </c>
    </row>
    <row r="139" s="2" customFormat="1">
      <c r="A139" s="38"/>
      <c r="B139" s="39"/>
      <c r="C139" s="40"/>
      <c r="D139" s="222" t="s">
        <v>131</v>
      </c>
      <c r="E139" s="40"/>
      <c r="F139" s="223" t="s">
        <v>207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131</v>
      </c>
      <c r="AU139" s="17" t="s">
        <v>79</v>
      </c>
    </row>
    <row r="140" s="2" customFormat="1">
      <c r="A140" s="38"/>
      <c r="B140" s="39"/>
      <c r="C140" s="40"/>
      <c r="D140" s="217" t="s">
        <v>133</v>
      </c>
      <c r="E140" s="40"/>
      <c r="F140" s="224" t="s">
        <v>208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133</v>
      </c>
      <c r="AU140" s="17" t="s">
        <v>79</v>
      </c>
    </row>
    <row r="141" s="13" customFormat="1">
      <c r="A141" s="13"/>
      <c r="B141" s="225"/>
      <c r="C141" s="226"/>
      <c r="D141" s="217" t="s">
        <v>135</v>
      </c>
      <c r="E141" s="227" t="s">
        <v>28</v>
      </c>
      <c r="F141" s="228" t="s">
        <v>79</v>
      </c>
      <c r="G141" s="226"/>
      <c r="H141" s="229">
        <v>1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135</v>
      </c>
      <c r="AU141" s="235" t="s">
        <v>79</v>
      </c>
      <c r="AV141" s="13" t="s">
        <v>81</v>
      </c>
      <c r="AW141" s="13" t="s">
        <v>33</v>
      </c>
      <c r="AX141" s="13" t="s">
        <v>79</v>
      </c>
      <c r="AY141" s="235" t="s">
        <v>119</v>
      </c>
    </row>
    <row r="142" s="2" customFormat="1" ht="16.5" customHeight="1">
      <c r="A142" s="38"/>
      <c r="B142" s="39"/>
      <c r="C142" s="204" t="s">
        <v>209</v>
      </c>
      <c r="D142" s="204" t="s">
        <v>122</v>
      </c>
      <c r="E142" s="205" t="s">
        <v>210</v>
      </c>
      <c r="F142" s="206" t="s">
        <v>211</v>
      </c>
      <c r="G142" s="207" t="s">
        <v>141</v>
      </c>
      <c r="H142" s="208">
        <v>1</v>
      </c>
      <c r="I142" s="209"/>
      <c r="J142" s="210">
        <f>ROUND(I142*H142,2)</f>
        <v>0</v>
      </c>
      <c r="K142" s="206" t="s">
        <v>126</v>
      </c>
      <c r="L142" s="44"/>
      <c r="M142" s="211" t="s">
        <v>28</v>
      </c>
      <c r="N142" s="212" t="s">
        <v>42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155</v>
      </c>
      <c r="AT142" s="215" t="s">
        <v>122</v>
      </c>
      <c r="AU142" s="215" t="s">
        <v>79</v>
      </c>
      <c r="AY142" s="17" t="s">
        <v>119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79</v>
      </c>
      <c r="BK142" s="216">
        <f>ROUND(I142*H142,2)</f>
        <v>0</v>
      </c>
      <c r="BL142" s="17" t="s">
        <v>155</v>
      </c>
      <c r="BM142" s="215" t="s">
        <v>212</v>
      </c>
    </row>
    <row r="143" s="2" customFormat="1">
      <c r="A143" s="38"/>
      <c r="B143" s="39"/>
      <c r="C143" s="40"/>
      <c r="D143" s="217" t="s">
        <v>129</v>
      </c>
      <c r="E143" s="40"/>
      <c r="F143" s="218" t="s">
        <v>211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129</v>
      </c>
      <c r="AU143" s="17" t="s">
        <v>79</v>
      </c>
    </row>
    <row r="144" s="2" customFormat="1">
      <c r="A144" s="38"/>
      <c r="B144" s="39"/>
      <c r="C144" s="40"/>
      <c r="D144" s="222" t="s">
        <v>131</v>
      </c>
      <c r="E144" s="40"/>
      <c r="F144" s="223" t="s">
        <v>213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131</v>
      </c>
      <c r="AU144" s="17" t="s">
        <v>79</v>
      </c>
    </row>
    <row r="145" s="2" customFormat="1">
      <c r="A145" s="38"/>
      <c r="B145" s="39"/>
      <c r="C145" s="40"/>
      <c r="D145" s="217" t="s">
        <v>133</v>
      </c>
      <c r="E145" s="40"/>
      <c r="F145" s="224" t="s">
        <v>214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133</v>
      </c>
      <c r="AU145" s="17" t="s">
        <v>79</v>
      </c>
    </row>
    <row r="146" s="12" customFormat="1" ht="25.92" customHeight="1">
      <c r="A146" s="12"/>
      <c r="B146" s="188"/>
      <c r="C146" s="189"/>
      <c r="D146" s="190" t="s">
        <v>70</v>
      </c>
      <c r="E146" s="191" t="s">
        <v>215</v>
      </c>
      <c r="F146" s="191" t="s">
        <v>216</v>
      </c>
      <c r="G146" s="189"/>
      <c r="H146" s="189"/>
      <c r="I146" s="192"/>
      <c r="J146" s="193">
        <f>BK146</f>
        <v>0</v>
      </c>
      <c r="K146" s="189"/>
      <c r="L146" s="194"/>
      <c r="M146" s="195"/>
      <c r="N146" s="196"/>
      <c r="O146" s="196"/>
      <c r="P146" s="197">
        <f>SUM(P147:P160)</f>
        <v>0</v>
      </c>
      <c r="Q146" s="196"/>
      <c r="R146" s="197">
        <f>SUM(R147:R160)</f>
        <v>0</v>
      </c>
      <c r="S146" s="196"/>
      <c r="T146" s="198">
        <f>SUM(T147:T160)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9" t="s">
        <v>127</v>
      </c>
      <c r="AT146" s="200" t="s">
        <v>70</v>
      </c>
      <c r="AU146" s="200" t="s">
        <v>71</v>
      </c>
      <c r="AY146" s="199" t="s">
        <v>119</v>
      </c>
      <c r="BK146" s="201">
        <f>SUM(BK147:BK160)</f>
        <v>0</v>
      </c>
    </row>
    <row r="147" s="2" customFormat="1" ht="16.5" customHeight="1">
      <c r="A147" s="38"/>
      <c r="B147" s="39"/>
      <c r="C147" s="204" t="s">
        <v>217</v>
      </c>
      <c r="D147" s="204" t="s">
        <v>122</v>
      </c>
      <c r="E147" s="205" t="s">
        <v>218</v>
      </c>
      <c r="F147" s="206" t="s">
        <v>219</v>
      </c>
      <c r="G147" s="207" t="s">
        <v>141</v>
      </c>
      <c r="H147" s="208">
        <v>1</v>
      </c>
      <c r="I147" s="209"/>
      <c r="J147" s="210">
        <f>ROUND(I147*H147,2)</f>
        <v>0</v>
      </c>
      <c r="K147" s="206" t="s">
        <v>126</v>
      </c>
      <c r="L147" s="44"/>
      <c r="M147" s="211" t="s">
        <v>28</v>
      </c>
      <c r="N147" s="212" t="s">
        <v>42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127</v>
      </c>
      <c r="AT147" s="215" t="s">
        <v>122</v>
      </c>
      <c r="AU147" s="215" t="s">
        <v>79</v>
      </c>
      <c r="AY147" s="17" t="s">
        <v>119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79</v>
      </c>
      <c r="BK147" s="216">
        <f>ROUND(I147*H147,2)</f>
        <v>0</v>
      </c>
      <c r="BL147" s="17" t="s">
        <v>127</v>
      </c>
      <c r="BM147" s="215" t="s">
        <v>220</v>
      </c>
    </row>
    <row r="148" s="2" customFormat="1">
      <c r="A148" s="38"/>
      <c r="B148" s="39"/>
      <c r="C148" s="40"/>
      <c r="D148" s="217" t="s">
        <v>129</v>
      </c>
      <c r="E148" s="40"/>
      <c r="F148" s="218" t="s">
        <v>219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129</v>
      </c>
      <c r="AU148" s="17" t="s">
        <v>79</v>
      </c>
    </row>
    <row r="149" s="2" customFormat="1">
      <c r="A149" s="38"/>
      <c r="B149" s="39"/>
      <c r="C149" s="40"/>
      <c r="D149" s="222" t="s">
        <v>131</v>
      </c>
      <c r="E149" s="40"/>
      <c r="F149" s="223" t="s">
        <v>221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131</v>
      </c>
      <c r="AU149" s="17" t="s">
        <v>79</v>
      </c>
    </row>
    <row r="150" s="2" customFormat="1">
      <c r="A150" s="38"/>
      <c r="B150" s="39"/>
      <c r="C150" s="40"/>
      <c r="D150" s="217" t="s">
        <v>133</v>
      </c>
      <c r="E150" s="40"/>
      <c r="F150" s="224" t="s">
        <v>222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133</v>
      </c>
      <c r="AU150" s="17" t="s">
        <v>79</v>
      </c>
    </row>
    <row r="151" s="2" customFormat="1" ht="16.5" customHeight="1">
      <c r="A151" s="38"/>
      <c r="B151" s="39"/>
      <c r="C151" s="204" t="s">
        <v>8</v>
      </c>
      <c r="D151" s="204" t="s">
        <v>122</v>
      </c>
      <c r="E151" s="205" t="s">
        <v>223</v>
      </c>
      <c r="F151" s="206" t="s">
        <v>224</v>
      </c>
      <c r="G151" s="207" t="s">
        <v>141</v>
      </c>
      <c r="H151" s="208">
        <v>1</v>
      </c>
      <c r="I151" s="209"/>
      <c r="J151" s="210">
        <f>ROUND(I151*H151,2)</f>
        <v>0</v>
      </c>
      <c r="K151" s="206" t="s">
        <v>126</v>
      </c>
      <c r="L151" s="44"/>
      <c r="M151" s="211" t="s">
        <v>28</v>
      </c>
      <c r="N151" s="212" t="s">
        <v>42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127</v>
      </c>
      <c r="AT151" s="215" t="s">
        <v>122</v>
      </c>
      <c r="AU151" s="215" t="s">
        <v>79</v>
      </c>
      <c r="AY151" s="17" t="s">
        <v>119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79</v>
      </c>
      <c r="BK151" s="216">
        <f>ROUND(I151*H151,2)</f>
        <v>0</v>
      </c>
      <c r="BL151" s="17" t="s">
        <v>127</v>
      </c>
      <c r="BM151" s="215" t="s">
        <v>225</v>
      </c>
    </row>
    <row r="152" s="2" customFormat="1">
      <c r="A152" s="38"/>
      <c r="B152" s="39"/>
      <c r="C152" s="40"/>
      <c r="D152" s="217" t="s">
        <v>129</v>
      </c>
      <c r="E152" s="40"/>
      <c r="F152" s="218" t="s">
        <v>224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129</v>
      </c>
      <c r="AU152" s="17" t="s">
        <v>79</v>
      </c>
    </row>
    <row r="153" s="2" customFormat="1">
      <c r="A153" s="38"/>
      <c r="B153" s="39"/>
      <c r="C153" s="40"/>
      <c r="D153" s="222" t="s">
        <v>131</v>
      </c>
      <c r="E153" s="40"/>
      <c r="F153" s="223" t="s">
        <v>226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131</v>
      </c>
      <c r="AU153" s="17" t="s">
        <v>79</v>
      </c>
    </row>
    <row r="154" s="2" customFormat="1" ht="16.5" customHeight="1">
      <c r="A154" s="38"/>
      <c r="B154" s="39"/>
      <c r="C154" s="204" t="s">
        <v>227</v>
      </c>
      <c r="D154" s="204" t="s">
        <v>122</v>
      </c>
      <c r="E154" s="205" t="s">
        <v>228</v>
      </c>
      <c r="F154" s="206" t="s">
        <v>229</v>
      </c>
      <c r="G154" s="207" t="s">
        <v>141</v>
      </c>
      <c r="H154" s="208">
        <v>1</v>
      </c>
      <c r="I154" s="209"/>
      <c r="J154" s="210">
        <f>ROUND(I154*H154,2)</f>
        <v>0</v>
      </c>
      <c r="K154" s="206" t="s">
        <v>126</v>
      </c>
      <c r="L154" s="44"/>
      <c r="M154" s="211" t="s">
        <v>28</v>
      </c>
      <c r="N154" s="212" t="s">
        <v>42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127</v>
      </c>
      <c r="AT154" s="215" t="s">
        <v>122</v>
      </c>
      <c r="AU154" s="215" t="s">
        <v>79</v>
      </c>
      <c r="AY154" s="17" t="s">
        <v>119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79</v>
      </c>
      <c r="BK154" s="216">
        <f>ROUND(I154*H154,2)</f>
        <v>0</v>
      </c>
      <c r="BL154" s="17" t="s">
        <v>127</v>
      </c>
      <c r="BM154" s="215" t="s">
        <v>230</v>
      </c>
    </row>
    <row r="155" s="2" customFormat="1">
      <c r="A155" s="38"/>
      <c r="B155" s="39"/>
      <c r="C155" s="40"/>
      <c r="D155" s="217" t="s">
        <v>129</v>
      </c>
      <c r="E155" s="40"/>
      <c r="F155" s="218" t="s">
        <v>229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129</v>
      </c>
      <c r="AU155" s="17" t="s">
        <v>79</v>
      </c>
    </row>
    <row r="156" s="2" customFormat="1">
      <c r="A156" s="38"/>
      <c r="B156" s="39"/>
      <c r="C156" s="40"/>
      <c r="D156" s="222" t="s">
        <v>131</v>
      </c>
      <c r="E156" s="40"/>
      <c r="F156" s="223" t="s">
        <v>231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131</v>
      </c>
      <c r="AU156" s="17" t="s">
        <v>79</v>
      </c>
    </row>
    <row r="157" s="2" customFormat="1" ht="16.5" customHeight="1">
      <c r="A157" s="38"/>
      <c r="B157" s="39"/>
      <c r="C157" s="204" t="s">
        <v>232</v>
      </c>
      <c r="D157" s="204" t="s">
        <v>122</v>
      </c>
      <c r="E157" s="205" t="s">
        <v>233</v>
      </c>
      <c r="F157" s="206" t="s">
        <v>234</v>
      </c>
      <c r="G157" s="207" t="s">
        <v>141</v>
      </c>
      <c r="H157" s="208">
        <v>1</v>
      </c>
      <c r="I157" s="209"/>
      <c r="J157" s="210">
        <f>ROUND(I157*H157,2)</f>
        <v>0</v>
      </c>
      <c r="K157" s="206" t="s">
        <v>126</v>
      </c>
      <c r="L157" s="44"/>
      <c r="M157" s="211" t="s">
        <v>28</v>
      </c>
      <c r="N157" s="212" t="s">
        <v>42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127</v>
      </c>
      <c r="AT157" s="215" t="s">
        <v>122</v>
      </c>
      <c r="AU157" s="215" t="s">
        <v>79</v>
      </c>
      <c r="AY157" s="17" t="s">
        <v>119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79</v>
      </c>
      <c r="BK157" s="216">
        <f>ROUND(I157*H157,2)</f>
        <v>0</v>
      </c>
      <c r="BL157" s="17" t="s">
        <v>127</v>
      </c>
      <c r="BM157" s="215" t="s">
        <v>235</v>
      </c>
    </row>
    <row r="158" s="2" customFormat="1">
      <c r="A158" s="38"/>
      <c r="B158" s="39"/>
      <c r="C158" s="40"/>
      <c r="D158" s="217" t="s">
        <v>129</v>
      </c>
      <c r="E158" s="40"/>
      <c r="F158" s="218" t="s">
        <v>234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129</v>
      </c>
      <c r="AU158" s="17" t="s">
        <v>79</v>
      </c>
    </row>
    <row r="159" s="2" customFormat="1">
      <c r="A159" s="38"/>
      <c r="B159" s="39"/>
      <c r="C159" s="40"/>
      <c r="D159" s="222" t="s">
        <v>131</v>
      </c>
      <c r="E159" s="40"/>
      <c r="F159" s="223" t="s">
        <v>236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131</v>
      </c>
      <c r="AU159" s="17" t="s">
        <v>79</v>
      </c>
    </row>
    <row r="160" s="13" customFormat="1">
      <c r="A160" s="13"/>
      <c r="B160" s="225"/>
      <c r="C160" s="226"/>
      <c r="D160" s="217" t="s">
        <v>135</v>
      </c>
      <c r="E160" s="227" t="s">
        <v>28</v>
      </c>
      <c r="F160" s="228" t="s">
        <v>79</v>
      </c>
      <c r="G160" s="226"/>
      <c r="H160" s="229">
        <v>1</v>
      </c>
      <c r="I160" s="230"/>
      <c r="J160" s="226"/>
      <c r="K160" s="226"/>
      <c r="L160" s="231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135</v>
      </c>
      <c r="AU160" s="235" t="s">
        <v>79</v>
      </c>
      <c r="AV160" s="13" t="s">
        <v>81</v>
      </c>
      <c r="AW160" s="13" t="s">
        <v>33</v>
      </c>
      <c r="AX160" s="13" t="s">
        <v>79</v>
      </c>
      <c r="AY160" s="235" t="s">
        <v>119</v>
      </c>
    </row>
    <row r="161" s="2" customFormat="1" ht="6.96" customHeight="1">
      <c r="A161" s="38"/>
      <c r="B161" s="59"/>
      <c r="C161" s="60"/>
      <c r="D161" s="60"/>
      <c r="E161" s="60"/>
      <c r="F161" s="60"/>
      <c r="G161" s="60"/>
      <c r="H161" s="60"/>
      <c r="I161" s="60"/>
      <c r="J161" s="60"/>
      <c r="K161" s="60"/>
      <c r="L161" s="44"/>
      <c r="M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</sheetData>
  <sheetProtection sheet="1" autoFilter="0" formatColumns="0" formatRows="0" objects="1" scenarios="1" spinCount="100000" saltValue="BZvM/Oc3/iUDtYQYG9+9VdGSOQw17p3ToEP1WdrItry81Saz0EIUP19D9qSH6mZMQXMDoWIGt4awlB7KXpHC+g==" hashValue="1EuIYN0Am9X7EBpgV2MB5Qz3Niji/iqw2z6+QUiWE3bO/8i4NXCfIcqyGfQoCWuOpMJ1LcNhE/fCTfPWxePRhA==" algorithmName="SHA-512" password="CC35"/>
  <autoFilter ref="C83:K16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5_01/938908411"/>
    <hyperlink ref="F95" r:id="rId2" display="https://podminky.urs.cz/item/CS_URS_2025_01/012203000"/>
    <hyperlink ref="F100" r:id="rId3" display="https://podminky.urs.cz/item/CS_URS_2025_01/012303000"/>
    <hyperlink ref="F105" r:id="rId4" display="https://podminky.urs.cz/item/CS_URS_2025_01/012414000"/>
    <hyperlink ref="F108" r:id="rId5" display="https://podminky.urs.cz/item/CS_URS_2025_01/012434000"/>
    <hyperlink ref="F112" r:id="rId6" display="https://podminky.urs.cz/item/CS_URS_2025_01/013203000.1"/>
    <hyperlink ref="F116" r:id="rId7" display="https://podminky.urs.cz/item/CS_URS_2025_01/013203000.2"/>
    <hyperlink ref="F120" r:id="rId8" display="https://podminky.urs.cz/item/CS_URS_2025_01/013203001"/>
    <hyperlink ref="F124" r:id="rId9" display="https://podminky.urs.cz/item/CS_URS_2025_01/013244000"/>
    <hyperlink ref="F129" r:id="rId10" display="https://podminky.urs.cz/item/CS_URS_2025_01/013254000"/>
    <hyperlink ref="F134" r:id="rId11" display="https://podminky.urs.cz/item/CS_URS_2025_01/032103000"/>
    <hyperlink ref="F139" r:id="rId12" display="https://podminky.urs.cz/item/CS_URS_2025_01/032103001"/>
    <hyperlink ref="F144" r:id="rId13" display="https://podminky.urs.cz/item/CS_URS_2025_01/034103000"/>
    <hyperlink ref="F149" r:id="rId14" display="https://podminky.urs.cz/item/CS_URS_2025_01/041903000"/>
    <hyperlink ref="F153" r:id="rId15" display="https://podminky.urs.cz/item/CS_URS_2025_01/043134000.1"/>
    <hyperlink ref="F156" r:id="rId16" display="https://podminky.urs.cz/item/CS_URS_2025_01/043134000.2"/>
    <hyperlink ref="F159" r:id="rId17" display="https://podminky.urs.cz/item/CS_URS_2025_01/04319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mostního objektu ev.č. 2c – M1 – Pytlíkova cesta, Teplice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237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85</v>
      </c>
      <c r="G11" s="38"/>
      <c r="H11" s="38"/>
      <c r="I11" s="132" t="s">
        <v>20</v>
      </c>
      <c r="J11" s="136" t="s">
        <v>238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16. 1. 2025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29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27</v>
      </c>
      <c r="J20" s="136" t="s">
        <v>92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93</v>
      </c>
      <c r="F21" s="38"/>
      <c r="G21" s="38"/>
      <c r="H21" s="38"/>
      <c r="I21" s="132" t="s">
        <v>29</v>
      </c>
      <c r="J21" s="136" t="s">
        <v>94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27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ROUND((SUM(BE83:BE209)),  2)</f>
        <v>0</v>
      </c>
      <c r="G33" s="38"/>
      <c r="H33" s="38"/>
      <c r="I33" s="148">
        <v>0.20999999999999999</v>
      </c>
      <c r="J33" s="147">
        <f>ROUND(((SUM(BE83:BE209))*I33),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43</v>
      </c>
      <c r="F34" s="147">
        <f>ROUND((SUM(BF83:BF209)),  2)</f>
        <v>0</v>
      </c>
      <c r="G34" s="38"/>
      <c r="H34" s="38"/>
      <c r="I34" s="148">
        <v>0.14999999999999999</v>
      </c>
      <c r="J34" s="147">
        <f>ROUND(((SUM(BF83:BF209))*I34),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ROUND((SUM(BG83:BG209)),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ROUND((SUM(BH83:BH209)),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ROUND((SUM(BI83:BI209)),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Rekonstrukce mostního objektu ev.č. 2c – M1 – Pytlíkova cesta, Teplice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 xml:space="preserve">SO 001 - Demolice mostu  ev.č. 2c-M1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22</v>
      </c>
      <c r="D52" s="40"/>
      <c r="E52" s="40"/>
      <c r="F52" s="27" t="str">
        <f>F12</f>
        <v xml:space="preserve"> </v>
      </c>
      <c r="G52" s="40"/>
      <c r="H52" s="40"/>
      <c r="I52" s="32" t="s">
        <v>24</v>
      </c>
      <c r="J52" s="72" t="str">
        <f>IF(J12="","",J12)</f>
        <v>16. 1. 2025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</v>
      </c>
      <c r="G54" s="40"/>
      <c r="H54" s="40"/>
      <c r="I54" s="32" t="s">
        <v>32</v>
      </c>
      <c r="J54" s="36" t="str">
        <f>E21</f>
        <v>Midakon s.r.o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hidden="1" s="9" customFormat="1" ht="24.96" customHeight="1">
      <c r="A60" s="9"/>
      <c r="B60" s="165"/>
      <c r="C60" s="166"/>
      <c r="D60" s="167" t="s">
        <v>99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9" customFormat="1" ht="24.96" customHeight="1">
      <c r="A61" s="9"/>
      <c r="B61" s="165"/>
      <c r="C61" s="166"/>
      <c r="D61" s="167" t="s">
        <v>239</v>
      </c>
      <c r="E61" s="168"/>
      <c r="F61" s="168"/>
      <c r="G61" s="168"/>
      <c r="H61" s="168"/>
      <c r="I61" s="168"/>
      <c r="J61" s="169">
        <f>J85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hidden="1" s="9" customFormat="1" ht="24.96" customHeight="1">
      <c r="A62" s="9"/>
      <c r="B62" s="165"/>
      <c r="C62" s="166"/>
      <c r="D62" s="167" t="s">
        <v>240</v>
      </c>
      <c r="E62" s="168"/>
      <c r="F62" s="168"/>
      <c r="G62" s="168"/>
      <c r="H62" s="168"/>
      <c r="I62" s="168"/>
      <c r="J62" s="169">
        <f>J151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5"/>
      <c r="C63" s="166"/>
      <c r="D63" s="167" t="s">
        <v>241</v>
      </c>
      <c r="E63" s="168"/>
      <c r="F63" s="168"/>
      <c r="G63" s="168"/>
      <c r="H63" s="168"/>
      <c r="I63" s="168"/>
      <c r="J63" s="169">
        <f>J189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104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Rekonstrukce mostního objektu ev.č. 2c – M1 – Pytlíkova cesta, Teplice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90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 xml:space="preserve">SO 001 - Demolice mostu  ev.č. 2c-M1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22</v>
      </c>
      <c r="D77" s="40"/>
      <c r="E77" s="40"/>
      <c r="F77" s="27" t="str">
        <f>F12</f>
        <v xml:space="preserve"> </v>
      </c>
      <c r="G77" s="40"/>
      <c r="H77" s="40"/>
      <c r="I77" s="32" t="s">
        <v>24</v>
      </c>
      <c r="J77" s="72" t="str">
        <f>IF(J12="","",J12)</f>
        <v>16. 1. 2025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26</v>
      </c>
      <c r="D79" s="40"/>
      <c r="E79" s="40"/>
      <c r="F79" s="27" t="str">
        <f>E15</f>
        <v xml:space="preserve"> </v>
      </c>
      <c r="G79" s="40"/>
      <c r="H79" s="40"/>
      <c r="I79" s="32" t="s">
        <v>32</v>
      </c>
      <c r="J79" s="36" t="str">
        <f>E21</f>
        <v>Midakon s.r.o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30</v>
      </c>
      <c r="D80" s="40"/>
      <c r="E80" s="40"/>
      <c r="F80" s="27" t="str">
        <f>IF(E18="","",E18)</f>
        <v>Vyplň údaj</v>
      </c>
      <c r="G80" s="40"/>
      <c r="H80" s="40"/>
      <c r="I80" s="32" t="s">
        <v>34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105</v>
      </c>
      <c r="D82" s="180" t="s">
        <v>56</v>
      </c>
      <c r="E82" s="180" t="s">
        <v>52</v>
      </c>
      <c r="F82" s="180" t="s">
        <v>53</v>
      </c>
      <c r="G82" s="180" t="s">
        <v>106</v>
      </c>
      <c r="H82" s="180" t="s">
        <v>107</v>
      </c>
      <c r="I82" s="180" t="s">
        <v>108</v>
      </c>
      <c r="J82" s="180" t="s">
        <v>97</v>
      </c>
      <c r="K82" s="181" t="s">
        <v>109</v>
      </c>
      <c r="L82" s="182"/>
      <c r="M82" s="92" t="s">
        <v>28</v>
      </c>
      <c r="N82" s="93" t="s">
        <v>41</v>
      </c>
      <c r="O82" s="93" t="s">
        <v>110</v>
      </c>
      <c r="P82" s="93" t="s">
        <v>111</v>
      </c>
      <c r="Q82" s="93" t="s">
        <v>112</v>
      </c>
      <c r="R82" s="93" t="s">
        <v>113</v>
      </c>
      <c r="S82" s="93" t="s">
        <v>114</v>
      </c>
      <c r="T82" s="94" t="s">
        <v>115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116</v>
      </c>
      <c r="D83" s="40"/>
      <c r="E83" s="40"/>
      <c r="F83" s="40"/>
      <c r="G83" s="40"/>
      <c r="H83" s="40"/>
      <c r="I83" s="40"/>
      <c r="J83" s="183">
        <f>BK83</f>
        <v>0</v>
      </c>
      <c r="K83" s="40"/>
      <c r="L83" s="44"/>
      <c r="M83" s="95"/>
      <c r="N83" s="184"/>
      <c r="O83" s="96"/>
      <c r="P83" s="185">
        <f>P84+P85+P151+P189</f>
        <v>0</v>
      </c>
      <c r="Q83" s="96"/>
      <c r="R83" s="185">
        <f>R84+R85+R151+R189</f>
        <v>30.552173720000003</v>
      </c>
      <c r="S83" s="96"/>
      <c r="T83" s="186">
        <f>T84+T85+T151+T189</f>
        <v>743.42182000000003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70</v>
      </c>
      <c r="AU83" s="17" t="s">
        <v>98</v>
      </c>
      <c r="BK83" s="187">
        <f>BK84+BK85+BK151+BK189</f>
        <v>0</v>
      </c>
    </row>
    <row r="84" s="12" customFormat="1" ht="25.92" customHeight="1">
      <c r="A84" s="12"/>
      <c r="B84" s="188"/>
      <c r="C84" s="189"/>
      <c r="D84" s="190" t="s">
        <v>70</v>
      </c>
      <c r="E84" s="191" t="s">
        <v>117</v>
      </c>
      <c r="F84" s="191" t="s">
        <v>118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v>0</v>
      </c>
      <c r="Q84" s="196"/>
      <c r="R84" s="197">
        <v>0</v>
      </c>
      <c r="S84" s="196"/>
      <c r="T84" s="198"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79</v>
      </c>
      <c r="AT84" s="200" t="s">
        <v>70</v>
      </c>
      <c r="AU84" s="200" t="s">
        <v>71</v>
      </c>
      <c r="AY84" s="199" t="s">
        <v>119</v>
      </c>
      <c r="BK84" s="201"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79</v>
      </c>
      <c r="F85" s="191" t="s">
        <v>242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SUM(P86:P150)</f>
        <v>0</v>
      </c>
      <c r="Q85" s="196"/>
      <c r="R85" s="197">
        <f>SUM(R86:R150)</f>
        <v>0.010189499999999999</v>
      </c>
      <c r="S85" s="196"/>
      <c r="T85" s="198">
        <f>SUM(T86:T150)</f>
        <v>138.60632000000001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127</v>
      </c>
      <c r="AT85" s="200" t="s">
        <v>70</v>
      </c>
      <c r="AU85" s="200" t="s">
        <v>71</v>
      </c>
      <c r="AY85" s="199" t="s">
        <v>119</v>
      </c>
      <c r="BK85" s="201">
        <f>SUM(BK86:BK150)</f>
        <v>0</v>
      </c>
    </row>
    <row r="86" s="2" customFormat="1" ht="16.5" customHeight="1">
      <c r="A86" s="38"/>
      <c r="B86" s="39"/>
      <c r="C86" s="204" t="s">
        <v>243</v>
      </c>
      <c r="D86" s="204" t="s">
        <v>122</v>
      </c>
      <c r="E86" s="205" t="s">
        <v>244</v>
      </c>
      <c r="F86" s="206" t="s">
        <v>245</v>
      </c>
      <c r="G86" s="207" t="s">
        <v>246</v>
      </c>
      <c r="H86" s="208">
        <v>50</v>
      </c>
      <c r="I86" s="209"/>
      <c r="J86" s="210">
        <f>ROUND(I86*H86,2)</f>
        <v>0</v>
      </c>
      <c r="K86" s="206" t="s">
        <v>126</v>
      </c>
      <c r="L86" s="44"/>
      <c r="M86" s="211" t="s">
        <v>28</v>
      </c>
      <c r="N86" s="212" t="s">
        <v>42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247</v>
      </c>
      <c r="AT86" s="215" t="s">
        <v>122</v>
      </c>
      <c r="AU86" s="215" t="s">
        <v>79</v>
      </c>
      <c r="AY86" s="17" t="s">
        <v>119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79</v>
      </c>
      <c r="BK86" s="216">
        <f>ROUND(I86*H86,2)</f>
        <v>0</v>
      </c>
      <c r="BL86" s="17" t="s">
        <v>247</v>
      </c>
      <c r="BM86" s="215" t="s">
        <v>248</v>
      </c>
    </row>
    <row r="87" s="2" customFormat="1">
      <c r="A87" s="38"/>
      <c r="B87" s="39"/>
      <c r="C87" s="40"/>
      <c r="D87" s="217" t="s">
        <v>129</v>
      </c>
      <c r="E87" s="40"/>
      <c r="F87" s="218" t="s">
        <v>249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129</v>
      </c>
      <c r="AU87" s="17" t="s">
        <v>79</v>
      </c>
    </row>
    <row r="88" s="2" customFormat="1">
      <c r="A88" s="38"/>
      <c r="B88" s="39"/>
      <c r="C88" s="40"/>
      <c r="D88" s="222" t="s">
        <v>131</v>
      </c>
      <c r="E88" s="40"/>
      <c r="F88" s="223" t="s">
        <v>250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131</v>
      </c>
      <c r="AU88" s="17" t="s">
        <v>79</v>
      </c>
    </row>
    <row r="89" s="2" customFormat="1" ht="16.5" customHeight="1">
      <c r="A89" s="38"/>
      <c r="B89" s="39"/>
      <c r="C89" s="204" t="s">
        <v>145</v>
      </c>
      <c r="D89" s="204" t="s">
        <v>122</v>
      </c>
      <c r="E89" s="205" t="s">
        <v>251</v>
      </c>
      <c r="F89" s="206" t="s">
        <v>252</v>
      </c>
      <c r="G89" s="207" t="s">
        <v>125</v>
      </c>
      <c r="H89" s="208">
        <v>50</v>
      </c>
      <c r="I89" s="209"/>
      <c r="J89" s="210">
        <f>ROUND(I89*H89,2)</f>
        <v>0</v>
      </c>
      <c r="K89" s="206" t="s">
        <v>126</v>
      </c>
      <c r="L89" s="44"/>
      <c r="M89" s="211" t="s">
        <v>28</v>
      </c>
      <c r="N89" s="212" t="s">
        <v>42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0.255</v>
      </c>
      <c r="T89" s="214">
        <f>S89*H89</f>
        <v>12.75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247</v>
      </c>
      <c r="AT89" s="215" t="s">
        <v>122</v>
      </c>
      <c r="AU89" s="215" t="s">
        <v>79</v>
      </c>
      <c r="AY89" s="17" t="s">
        <v>119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79</v>
      </c>
      <c r="BK89" s="216">
        <f>ROUND(I89*H89,2)</f>
        <v>0</v>
      </c>
      <c r="BL89" s="17" t="s">
        <v>247</v>
      </c>
      <c r="BM89" s="215" t="s">
        <v>253</v>
      </c>
    </row>
    <row r="90" s="2" customFormat="1">
      <c r="A90" s="38"/>
      <c r="B90" s="39"/>
      <c r="C90" s="40"/>
      <c r="D90" s="217" t="s">
        <v>129</v>
      </c>
      <c r="E90" s="40"/>
      <c r="F90" s="218" t="s">
        <v>254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129</v>
      </c>
      <c r="AU90" s="17" t="s">
        <v>79</v>
      </c>
    </row>
    <row r="91" s="2" customFormat="1">
      <c r="A91" s="38"/>
      <c r="B91" s="39"/>
      <c r="C91" s="40"/>
      <c r="D91" s="222" t="s">
        <v>131</v>
      </c>
      <c r="E91" s="40"/>
      <c r="F91" s="223" t="s">
        <v>255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131</v>
      </c>
      <c r="AU91" s="17" t="s">
        <v>79</v>
      </c>
    </row>
    <row r="92" s="13" customFormat="1">
      <c r="A92" s="13"/>
      <c r="B92" s="225"/>
      <c r="C92" s="226"/>
      <c r="D92" s="217" t="s">
        <v>135</v>
      </c>
      <c r="E92" s="227" t="s">
        <v>28</v>
      </c>
      <c r="F92" s="228" t="s">
        <v>256</v>
      </c>
      <c r="G92" s="226"/>
      <c r="H92" s="229">
        <v>30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135</v>
      </c>
      <c r="AU92" s="235" t="s">
        <v>79</v>
      </c>
      <c r="AV92" s="13" t="s">
        <v>81</v>
      </c>
      <c r="AW92" s="13" t="s">
        <v>33</v>
      </c>
      <c r="AX92" s="13" t="s">
        <v>71</v>
      </c>
      <c r="AY92" s="235" t="s">
        <v>119</v>
      </c>
    </row>
    <row r="93" s="13" customFormat="1">
      <c r="A93" s="13"/>
      <c r="B93" s="225"/>
      <c r="C93" s="226"/>
      <c r="D93" s="217" t="s">
        <v>135</v>
      </c>
      <c r="E93" s="227" t="s">
        <v>28</v>
      </c>
      <c r="F93" s="228" t="s">
        <v>257</v>
      </c>
      <c r="G93" s="226"/>
      <c r="H93" s="229">
        <v>20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135</v>
      </c>
      <c r="AU93" s="235" t="s">
        <v>79</v>
      </c>
      <c r="AV93" s="13" t="s">
        <v>81</v>
      </c>
      <c r="AW93" s="13" t="s">
        <v>33</v>
      </c>
      <c r="AX93" s="13" t="s">
        <v>71</v>
      </c>
      <c r="AY93" s="235" t="s">
        <v>119</v>
      </c>
    </row>
    <row r="94" s="14" customFormat="1">
      <c r="A94" s="14"/>
      <c r="B94" s="239"/>
      <c r="C94" s="240"/>
      <c r="D94" s="217" t="s">
        <v>135</v>
      </c>
      <c r="E94" s="241" t="s">
        <v>28</v>
      </c>
      <c r="F94" s="242" t="s">
        <v>258</v>
      </c>
      <c r="G94" s="240"/>
      <c r="H94" s="243">
        <v>50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135</v>
      </c>
      <c r="AU94" s="249" t="s">
        <v>79</v>
      </c>
      <c r="AV94" s="14" t="s">
        <v>127</v>
      </c>
      <c r="AW94" s="14" t="s">
        <v>33</v>
      </c>
      <c r="AX94" s="14" t="s">
        <v>79</v>
      </c>
      <c r="AY94" s="249" t="s">
        <v>119</v>
      </c>
    </row>
    <row r="95" s="2" customFormat="1" ht="16.5" customHeight="1">
      <c r="A95" s="38"/>
      <c r="B95" s="39"/>
      <c r="C95" s="204" t="s">
        <v>127</v>
      </c>
      <c r="D95" s="204" t="s">
        <v>122</v>
      </c>
      <c r="E95" s="205" t="s">
        <v>259</v>
      </c>
      <c r="F95" s="206" t="s">
        <v>260</v>
      </c>
      <c r="G95" s="207" t="s">
        <v>125</v>
      </c>
      <c r="H95" s="208">
        <v>339.64999999999998</v>
      </c>
      <c r="I95" s="209"/>
      <c r="J95" s="210">
        <f>ROUND(I95*H95,2)</f>
        <v>0</v>
      </c>
      <c r="K95" s="206" t="s">
        <v>126</v>
      </c>
      <c r="L95" s="44"/>
      <c r="M95" s="211" t="s">
        <v>28</v>
      </c>
      <c r="N95" s="212" t="s">
        <v>42</v>
      </c>
      <c r="O95" s="84"/>
      <c r="P95" s="213">
        <f>O95*H95</f>
        <v>0</v>
      </c>
      <c r="Q95" s="213">
        <v>3.0000000000000001E-05</v>
      </c>
      <c r="R95" s="213">
        <f>Q95*H95</f>
        <v>0.010189499999999999</v>
      </c>
      <c r="S95" s="213">
        <v>0.23000000000000001</v>
      </c>
      <c r="T95" s="214">
        <f>S95*H95</f>
        <v>78.119500000000002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127</v>
      </c>
      <c r="AT95" s="215" t="s">
        <v>122</v>
      </c>
      <c r="AU95" s="215" t="s">
        <v>79</v>
      </c>
      <c r="AY95" s="17" t="s">
        <v>119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79</v>
      </c>
      <c r="BK95" s="216">
        <f>ROUND(I95*H95,2)</f>
        <v>0</v>
      </c>
      <c r="BL95" s="17" t="s">
        <v>127</v>
      </c>
      <c r="BM95" s="215" t="s">
        <v>261</v>
      </c>
    </row>
    <row r="96" s="2" customFormat="1">
      <c r="A96" s="38"/>
      <c r="B96" s="39"/>
      <c r="C96" s="40"/>
      <c r="D96" s="217" t="s">
        <v>129</v>
      </c>
      <c r="E96" s="40"/>
      <c r="F96" s="218" t="s">
        <v>262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129</v>
      </c>
      <c r="AU96" s="17" t="s">
        <v>79</v>
      </c>
    </row>
    <row r="97" s="2" customFormat="1">
      <c r="A97" s="38"/>
      <c r="B97" s="39"/>
      <c r="C97" s="40"/>
      <c r="D97" s="222" t="s">
        <v>131</v>
      </c>
      <c r="E97" s="40"/>
      <c r="F97" s="223" t="s">
        <v>263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131</v>
      </c>
      <c r="AU97" s="17" t="s">
        <v>79</v>
      </c>
    </row>
    <row r="98" s="13" customFormat="1">
      <c r="A98" s="13"/>
      <c r="B98" s="225"/>
      <c r="C98" s="226"/>
      <c r="D98" s="217" t="s">
        <v>135</v>
      </c>
      <c r="E98" s="227" t="s">
        <v>28</v>
      </c>
      <c r="F98" s="228" t="s">
        <v>264</v>
      </c>
      <c r="G98" s="226"/>
      <c r="H98" s="229">
        <v>339.64999999999998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135</v>
      </c>
      <c r="AU98" s="235" t="s">
        <v>79</v>
      </c>
      <c r="AV98" s="13" t="s">
        <v>81</v>
      </c>
      <c r="AW98" s="13" t="s">
        <v>33</v>
      </c>
      <c r="AX98" s="13" t="s">
        <v>79</v>
      </c>
      <c r="AY98" s="235" t="s">
        <v>119</v>
      </c>
    </row>
    <row r="99" s="2" customFormat="1" ht="16.5" customHeight="1">
      <c r="A99" s="38"/>
      <c r="B99" s="39"/>
      <c r="C99" s="204" t="s">
        <v>158</v>
      </c>
      <c r="D99" s="204" t="s">
        <v>122</v>
      </c>
      <c r="E99" s="205" t="s">
        <v>265</v>
      </c>
      <c r="F99" s="206" t="s">
        <v>266</v>
      </c>
      <c r="G99" s="207" t="s">
        <v>267</v>
      </c>
      <c r="H99" s="208">
        <v>48.100000000000001</v>
      </c>
      <c r="I99" s="209"/>
      <c r="J99" s="210">
        <f>ROUND(I99*H99,2)</f>
        <v>0</v>
      </c>
      <c r="K99" s="206" t="s">
        <v>126</v>
      </c>
      <c r="L99" s="44"/>
      <c r="M99" s="211" t="s">
        <v>28</v>
      </c>
      <c r="N99" s="212" t="s">
        <v>42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0.20499999999999999</v>
      </c>
      <c r="T99" s="214">
        <f>S99*H99</f>
        <v>9.8605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127</v>
      </c>
      <c r="AT99" s="215" t="s">
        <v>122</v>
      </c>
      <c r="AU99" s="215" t="s">
        <v>79</v>
      </c>
      <c r="AY99" s="17" t="s">
        <v>119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79</v>
      </c>
      <c r="BK99" s="216">
        <f>ROUND(I99*H99,2)</f>
        <v>0</v>
      </c>
      <c r="BL99" s="17" t="s">
        <v>127</v>
      </c>
      <c r="BM99" s="215" t="s">
        <v>268</v>
      </c>
    </row>
    <row r="100" s="2" customFormat="1">
      <c r="A100" s="38"/>
      <c r="B100" s="39"/>
      <c r="C100" s="40"/>
      <c r="D100" s="217" t="s">
        <v>129</v>
      </c>
      <c r="E100" s="40"/>
      <c r="F100" s="218" t="s">
        <v>269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129</v>
      </c>
      <c r="AU100" s="17" t="s">
        <v>79</v>
      </c>
    </row>
    <row r="101" s="2" customFormat="1">
      <c r="A101" s="38"/>
      <c r="B101" s="39"/>
      <c r="C101" s="40"/>
      <c r="D101" s="222" t="s">
        <v>131</v>
      </c>
      <c r="E101" s="40"/>
      <c r="F101" s="223" t="s">
        <v>270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131</v>
      </c>
      <c r="AU101" s="17" t="s">
        <v>79</v>
      </c>
    </row>
    <row r="102" s="13" customFormat="1">
      <c r="A102" s="13"/>
      <c r="B102" s="225"/>
      <c r="C102" s="226"/>
      <c r="D102" s="217" t="s">
        <v>135</v>
      </c>
      <c r="E102" s="227" t="s">
        <v>28</v>
      </c>
      <c r="F102" s="228" t="s">
        <v>271</v>
      </c>
      <c r="G102" s="226"/>
      <c r="H102" s="229">
        <v>48.100000000000001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135</v>
      </c>
      <c r="AU102" s="235" t="s">
        <v>79</v>
      </c>
      <c r="AV102" s="13" t="s">
        <v>81</v>
      </c>
      <c r="AW102" s="13" t="s">
        <v>33</v>
      </c>
      <c r="AX102" s="13" t="s">
        <v>79</v>
      </c>
      <c r="AY102" s="235" t="s">
        <v>119</v>
      </c>
    </row>
    <row r="103" s="2" customFormat="1" ht="16.5" customHeight="1">
      <c r="A103" s="38"/>
      <c r="B103" s="39"/>
      <c r="C103" s="204" t="s">
        <v>164</v>
      </c>
      <c r="D103" s="204" t="s">
        <v>122</v>
      </c>
      <c r="E103" s="205" t="s">
        <v>272</v>
      </c>
      <c r="F103" s="206" t="s">
        <v>273</v>
      </c>
      <c r="G103" s="207" t="s">
        <v>125</v>
      </c>
      <c r="H103" s="208">
        <v>65.304000000000002</v>
      </c>
      <c r="I103" s="209"/>
      <c r="J103" s="210">
        <f>ROUND(I103*H103,2)</f>
        <v>0</v>
      </c>
      <c r="K103" s="206" t="s">
        <v>126</v>
      </c>
      <c r="L103" s="44"/>
      <c r="M103" s="211" t="s">
        <v>28</v>
      </c>
      <c r="N103" s="212" t="s">
        <v>42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0.57999999999999996</v>
      </c>
      <c r="T103" s="214">
        <f>S103*H103</f>
        <v>37.87632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127</v>
      </c>
      <c r="AT103" s="215" t="s">
        <v>122</v>
      </c>
      <c r="AU103" s="215" t="s">
        <v>79</v>
      </c>
      <c r="AY103" s="17" t="s">
        <v>119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79</v>
      </c>
      <c r="BK103" s="216">
        <f>ROUND(I103*H103,2)</f>
        <v>0</v>
      </c>
      <c r="BL103" s="17" t="s">
        <v>127</v>
      </c>
      <c r="BM103" s="215" t="s">
        <v>274</v>
      </c>
    </row>
    <row r="104" s="2" customFormat="1">
      <c r="A104" s="38"/>
      <c r="B104" s="39"/>
      <c r="C104" s="40"/>
      <c r="D104" s="217" t="s">
        <v>129</v>
      </c>
      <c r="E104" s="40"/>
      <c r="F104" s="218" t="s">
        <v>275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129</v>
      </c>
      <c r="AU104" s="17" t="s">
        <v>79</v>
      </c>
    </row>
    <row r="105" s="2" customFormat="1">
      <c r="A105" s="38"/>
      <c r="B105" s="39"/>
      <c r="C105" s="40"/>
      <c r="D105" s="222" t="s">
        <v>131</v>
      </c>
      <c r="E105" s="40"/>
      <c r="F105" s="223" t="s">
        <v>276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131</v>
      </c>
      <c r="AU105" s="17" t="s">
        <v>79</v>
      </c>
    </row>
    <row r="106" s="13" customFormat="1">
      <c r="A106" s="13"/>
      <c r="B106" s="225"/>
      <c r="C106" s="226"/>
      <c r="D106" s="217" t="s">
        <v>135</v>
      </c>
      <c r="E106" s="227" t="s">
        <v>28</v>
      </c>
      <c r="F106" s="228" t="s">
        <v>277</v>
      </c>
      <c r="G106" s="226"/>
      <c r="H106" s="229">
        <v>65.304000000000002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135</v>
      </c>
      <c r="AU106" s="235" t="s">
        <v>79</v>
      </c>
      <c r="AV106" s="13" t="s">
        <v>81</v>
      </c>
      <c r="AW106" s="13" t="s">
        <v>33</v>
      </c>
      <c r="AX106" s="13" t="s">
        <v>79</v>
      </c>
      <c r="AY106" s="235" t="s">
        <v>119</v>
      </c>
    </row>
    <row r="107" s="2" customFormat="1" ht="16.5" customHeight="1">
      <c r="A107" s="38"/>
      <c r="B107" s="39"/>
      <c r="C107" s="204" t="s">
        <v>170</v>
      </c>
      <c r="D107" s="204" t="s">
        <v>122</v>
      </c>
      <c r="E107" s="205" t="s">
        <v>278</v>
      </c>
      <c r="F107" s="206" t="s">
        <v>279</v>
      </c>
      <c r="G107" s="207" t="s">
        <v>125</v>
      </c>
      <c r="H107" s="208">
        <v>813.79200000000003</v>
      </c>
      <c r="I107" s="209"/>
      <c r="J107" s="210">
        <f>ROUND(I107*H107,2)</f>
        <v>0</v>
      </c>
      <c r="K107" s="206" t="s">
        <v>126</v>
      </c>
      <c r="L107" s="44"/>
      <c r="M107" s="211" t="s">
        <v>28</v>
      </c>
      <c r="N107" s="212" t="s">
        <v>42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247</v>
      </c>
      <c r="AT107" s="215" t="s">
        <v>122</v>
      </c>
      <c r="AU107" s="215" t="s">
        <v>79</v>
      </c>
      <c r="AY107" s="17" t="s">
        <v>119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79</v>
      </c>
      <c r="BK107" s="216">
        <f>ROUND(I107*H107,2)</f>
        <v>0</v>
      </c>
      <c r="BL107" s="17" t="s">
        <v>247</v>
      </c>
      <c r="BM107" s="215" t="s">
        <v>280</v>
      </c>
    </row>
    <row r="108" s="2" customFormat="1">
      <c r="A108" s="38"/>
      <c r="B108" s="39"/>
      <c r="C108" s="40"/>
      <c r="D108" s="217" t="s">
        <v>129</v>
      </c>
      <c r="E108" s="40"/>
      <c r="F108" s="218" t="s">
        <v>281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129</v>
      </c>
      <c r="AU108" s="17" t="s">
        <v>79</v>
      </c>
    </row>
    <row r="109" s="2" customFormat="1">
      <c r="A109" s="38"/>
      <c r="B109" s="39"/>
      <c r="C109" s="40"/>
      <c r="D109" s="222" t="s">
        <v>131</v>
      </c>
      <c r="E109" s="40"/>
      <c r="F109" s="223" t="s">
        <v>282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131</v>
      </c>
      <c r="AU109" s="17" t="s">
        <v>79</v>
      </c>
    </row>
    <row r="110" s="13" customFormat="1">
      <c r="A110" s="13"/>
      <c r="B110" s="225"/>
      <c r="C110" s="226"/>
      <c r="D110" s="217" t="s">
        <v>135</v>
      </c>
      <c r="E110" s="227" t="s">
        <v>28</v>
      </c>
      <c r="F110" s="228" t="s">
        <v>283</v>
      </c>
      <c r="G110" s="226"/>
      <c r="H110" s="229">
        <v>813.79200000000003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135</v>
      </c>
      <c r="AU110" s="235" t="s">
        <v>79</v>
      </c>
      <c r="AV110" s="13" t="s">
        <v>81</v>
      </c>
      <c r="AW110" s="13" t="s">
        <v>33</v>
      </c>
      <c r="AX110" s="13" t="s">
        <v>79</v>
      </c>
      <c r="AY110" s="235" t="s">
        <v>119</v>
      </c>
    </row>
    <row r="111" s="2" customFormat="1" ht="21.75" customHeight="1">
      <c r="A111" s="38"/>
      <c r="B111" s="39"/>
      <c r="C111" s="204" t="s">
        <v>176</v>
      </c>
      <c r="D111" s="204" t="s">
        <v>122</v>
      </c>
      <c r="E111" s="205" t="s">
        <v>284</v>
      </c>
      <c r="F111" s="206" t="s">
        <v>285</v>
      </c>
      <c r="G111" s="207" t="s">
        <v>286</v>
      </c>
      <c r="H111" s="208">
        <v>779.87699999999995</v>
      </c>
      <c r="I111" s="209"/>
      <c r="J111" s="210">
        <f>ROUND(I111*H111,2)</f>
        <v>0</v>
      </c>
      <c r="K111" s="206" t="s">
        <v>126</v>
      </c>
      <c r="L111" s="44"/>
      <c r="M111" s="211" t="s">
        <v>28</v>
      </c>
      <c r="N111" s="212" t="s">
        <v>42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127</v>
      </c>
      <c r="AT111" s="215" t="s">
        <v>122</v>
      </c>
      <c r="AU111" s="215" t="s">
        <v>79</v>
      </c>
      <c r="AY111" s="17" t="s">
        <v>119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79</v>
      </c>
      <c r="BK111" s="216">
        <f>ROUND(I111*H111,2)</f>
        <v>0</v>
      </c>
      <c r="BL111" s="17" t="s">
        <v>127</v>
      </c>
      <c r="BM111" s="215" t="s">
        <v>287</v>
      </c>
    </row>
    <row r="112" s="2" customFormat="1">
      <c r="A112" s="38"/>
      <c r="B112" s="39"/>
      <c r="C112" s="40"/>
      <c r="D112" s="217" t="s">
        <v>129</v>
      </c>
      <c r="E112" s="40"/>
      <c r="F112" s="218" t="s">
        <v>288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129</v>
      </c>
      <c r="AU112" s="17" t="s">
        <v>79</v>
      </c>
    </row>
    <row r="113" s="2" customFormat="1">
      <c r="A113" s="38"/>
      <c r="B113" s="39"/>
      <c r="C113" s="40"/>
      <c r="D113" s="222" t="s">
        <v>131</v>
      </c>
      <c r="E113" s="40"/>
      <c r="F113" s="223" t="s">
        <v>289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131</v>
      </c>
      <c r="AU113" s="17" t="s">
        <v>79</v>
      </c>
    </row>
    <row r="114" s="13" customFormat="1">
      <c r="A114" s="13"/>
      <c r="B114" s="225"/>
      <c r="C114" s="226"/>
      <c r="D114" s="217" t="s">
        <v>135</v>
      </c>
      <c r="E114" s="227" t="s">
        <v>28</v>
      </c>
      <c r="F114" s="228" t="s">
        <v>290</v>
      </c>
      <c r="G114" s="226"/>
      <c r="H114" s="229">
        <v>496.94400000000002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135</v>
      </c>
      <c r="AU114" s="235" t="s">
        <v>79</v>
      </c>
      <c r="AV114" s="13" t="s">
        <v>81</v>
      </c>
      <c r="AW114" s="13" t="s">
        <v>33</v>
      </c>
      <c r="AX114" s="13" t="s">
        <v>71</v>
      </c>
      <c r="AY114" s="235" t="s">
        <v>119</v>
      </c>
    </row>
    <row r="115" s="13" customFormat="1">
      <c r="A115" s="13"/>
      <c r="B115" s="225"/>
      <c r="C115" s="226"/>
      <c r="D115" s="217" t="s">
        <v>135</v>
      </c>
      <c r="E115" s="227" t="s">
        <v>28</v>
      </c>
      <c r="F115" s="228" t="s">
        <v>291</v>
      </c>
      <c r="G115" s="226"/>
      <c r="H115" s="229">
        <v>259.488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135</v>
      </c>
      <c r="AU115" s="235" t="s">
        <v>79</v>
      </c>
      <c r="AV115" s="13" t="s">
        <v>81</v>
      </c>
      <c r="AW115" s="13" t="s">
        <v>33</v>
      </c>
      <c r="AX115" s="13" t="s">
        <v>71</v>
      </c>
      <c r="AY115" s="235" t="s">
        <v>119</v>
      </c>
    </row>
    <row r="116" s="13" customFormat="1">
      <c r="A116" s="13"/>
      <c r="B116" s="225"/>
      <c r="C116" s="226"/>
      <c r="D116" s="217" t="s">
        <v>135</v>
      </c>
      <c r="E116" s="227" t="s">
        <v>28</v>
      </c>
      <c r="F116" s="228" t="s">
        <v>292</v>
      </c>
      <c r="G116" s="226"/>
      <c r="H116" s="229">
        <v>7.7000000000000002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135</v>
      </c>
      <c r="AU116" s="235" t="s">
        <v>79</v>
      </c>
      <c r="AV116" s="13" t="s">
        <v>81</v>
      </c>
      <c r="AW116" s="13" t="s">
        <v>33</v>
      </c>
      <c r="AX116" s="13" t="s">
        <v>71</v>
      </c>
      <c r="AY116" s="235" t="s">
        <v>119</v>
      </c>
    </row>
    <row r="117" s="13" customFormat="1">
      <c r="A117" s="13"/>
      <c r="B117" s="225"/>
      <c r="C117" s="226"/>
      <c r="D117" s="217" t="s">
        <v>135</v>
      </c>
      <c r="E117" s="227" t="s">
        <v>28</v>
      </c>
      <c r="F117" s="228" t="s">
        <v>293</v>
      </c>
      <c r="G117" s="226"/>
      <c r="H117" s="229">
        <v>9.625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135</v>
      </c>
      <c r="AU117" s="235" t="s">
        <v>79</v>
      </c>
      <c r="AV117" s="13" t="s">
        <v>81</v>
      </c>
      <c r="AW117" s="13" t="s">
        <v>33</v>
      </c>
      <c r="AX117" s="13" t="s">
        <v>71</v>
      </c>
      <c r="AY117" s="235" t="s">
        <v>119</v>
      </c>
    </row>
    <row r="118" s="13" customFormat="1">
      <c r="A118" s="13"/>
      <c r="B118" s="225"/>
      <c r="C118" s="226"/>
      <c r="D118" s="217" t="s">
        <v>135</v>
      </c>
      <c r="E118" s="227" t="s">
        <v>28</v>
      </c>
      <c r="F118" s="228" t="s">
        <v>294</v>
      </c>
      <c r="G118" s="226"/>
      <c r="H118" s="229">
        <v>6.1200000000000001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135</v>
      </c>
      <c r="AU118" s="235" t="s">
        <v>79</v>
      </c>
      <c r="AV118" s="13" t="s">
        <v>81</v>
      </c>
      <c r="AW118" s="13" t="s">
        <v>33</v>
      </c>
      <c r="AX118" s="13" t="s">
        <v>71</v>
      </c>
      <c r="AY118" s="235" t="s">
        <v>119</v>
      </c>
    </row>
    <row r="119" s="14" customFormat="1">
      <c r="A119" s="14"/>
      <c r="B119" s="239"/>
      <c r="C119" s="240"/>
      <c r="D119" s="217" t="s">
        <v>135</v>
      </c>
      <c r="E119" s="241" t="s">
        <v>28</v>
      </c>
      <c r="F119" s="242" t="s">
        <v>258</v>
      </c>
      <c r="G119" s="240"/>
      <c r="H119" s="243">
        <v>779.87699999999995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9" t="s">
        <v>135</v>
      </c>
      <c r="AU119" s="249" t="s">
        <v>79</v>
      </c>
      <c r="AV119" s="14" t="s">
        <v>127</v>
      </c>
      <c r="AW119" s="14" t="s">
        <v>33</v>
      </c>
      <c r="AX119" s="14" t="s">
        <v>79</v>
      </c>
      <c r="AY119" s="249" t="s">
        <v>119</v>
      </c>
    </row>
    <row r="120" s="2" customFormat="1" ht="21.75" customHeight="1">
      <c r="A120" s="38"/>
      <c r="B120" s="39"/>
      <c r="C120" s="204" t="s">
        <v>120</v>
      </c>
      <c r="D120" s="204" t="s">
        <v>122</v>
      </c>
      <c r="E120" s="205" t="s">
        <v>295</v>
      </c>
      <c r="F120" s="206" t="s">
        <v>296</v>
      </c>
      <c r="G120" s="207" t="s">
        <v>286</v>
      </c>
      <c r="H120" s="208">
        <v>691.59000000000003</v>
      </c>
      <c r="I120" s="209"/>
      <c r="J120" s="210">
        <f>ROUND(I120*H120,2)</f>
        <v>0</v>
      </c>
      <c r="K120" s="206" t="s">
        <v>126</v>
      </c>
      <c r="L120" s="44"/>
      <c r="M120" s="211" t="s">
        <v>28</v>
      </c>
      <c r="N120" s="212" t="s">
        <v>42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127</v>
      </c>
      <c r="AT120" s="215" t="s">
        <v>122</v>
      </c>
      <c r="AU120" s="215" t="s">
        <v>79</v>
      </c>
      <c r="AY120" s="17" t="s">
        <v>119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79</v>
      </c>
      <c r="BK120" s="216">
        <f>ROUND(I120*H120,2)</f>
        <v>0</v>
      </c>
      <c r="BL120" s="17" t="s">
        <v>127</v>
      </c>
      <c r="BM120" s="215" t="s">
        <v>297</v>
      </c>
    </row>
    <row r="121" s="2" customFormat="1">
      <c r="A121" s="38"/>
      <c r="B121" s="39"/>
      <c r="C121" s="40"/>
      <c r="D121" s="217" t="s">
        <v>129</v>
      </c>
      <c r="E121" s="40"/>
      <c r="F121" s="218" t="s">
        <v>298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129</v>
      </c>
      <c r="AU121" s="17" t="s">
        <v>79</v>
      </c>
    </row>
    <row r="122" s="2" customFormat="1">
      <c r="A122" s="38"/>
      <c r="B122" s="39"/>
      <c r="C122" s="40"/>
      <c r="D122" s="222" t="s">
        <v>131</v>
      </c>
      <c r="E122" s="40"/>
      <c r="F122" s="223" t="s">
        <v>299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131</v>
      </c>
      <c r="AU122" s="17" t="s">
        <v>79</v>
      </c>
    </row>
    <row r="123" s="15" customFormat="1">
      <c r="A123" s="15"/>
      <c r="B123" s="250"/>
      <c r="C123" s="251"/>
      <c r="D123" s="217" t="s">
        <v>135</v>
      </c>
      <c r="E123" s="252" t="s">
        <v>28</v>
      </c>
      <c r="F123" s="253" t="s">
        <v>300</v>
      </c>
      <c r="G123" s="251"/>
      <c r="H123" s="252" t="s">
        <v>28</v>
      </c>
      <c r="I123" s="254"/>
      <c r="J123" s="251"/>
      <c r="K123" s="251"/>
      <c r="L123" s="255"/>
      <c r="M123" s="256"/>
      <c r="N123" s="257"/>
      <c r="O123" s="257"/>
      <c r="P123" s="257"/>
      <c r="Q123" s="257"/>
      <c r="R123" s="257"/>
      <c r="S123" s="257"/>
      <c r="T123" s="258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9" t="s">
        <v>135</v>
      </c>
      <c r="AU123" s="259" t="s">
        <v>79</v>
      </c>
      <c r="AV123" s="15" t="s">
        <v>79</v>
      </c>
      <c r="AW123" s="15" t="s">
        <v>33</v>
      </c>
      <c r="AX123" s="15" t="s">
        <v>71</v>
      </c>
      <c r="AY123" s="259" t="s">
        <v>119</v>
      </c>
    </row>
    <row r="124" s="13" customFormat="1">
      <c r="A124" s="13"/>
      <c r="B124" s="225"/>
      <c r="C124" s="226"/>
      <c r="D124" s="217" t="s">
        <v>135</v>
      </c>
      <c r="E124" s="227" t="s">
        <v>28</v>
      </c>
      <c r="F124" s="228" t="s">
        <v>301</v>
      </c>
      <c r="G124" s="226"/>
      <c r="H124" s="229">
        <v>7.8860000000000001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135</v>
      </c>
      <c r="AU124" s="235" t="s">
        <v>79</v>
      </c>
      <c r="AV124" s="13" t="s">
        <v>81</v>
      </c>
      <c r="AW124" s="13" t="s">
        <v>33</v>
      </c>
      <c r="AX124" s="13" t="s">
        <v>71</v>
      </c>
      <c r="AY124" s="235" t="s">
        <v>119</v>
      </c>
    </row>
    <row r="125" s="13" customFormat="1">
      <c r="A125" s="13"/>
      <c r="B125" s="225"/>
      <c r="C125" s="226"/>
      <c r="D125" s="217" t="s">
        <v>135</v>
      </c>
      <c r="E125" s="227" t="s">
        <v>28</v>
      </c>
      <c r="F125" s="228" t="s">
        <v>302</v>
      </c>
      <c r="G125" s="226"/>
      <c r="H125" s="229">
        <v>139.15000000000001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135</v>
      </c>
      <c r="AU125" s="235" t="s">
        <v>79</v>
      </c>
      <c r="AV125" s="13" t="s">
        <v>81</v>
      </c>
      <c r="AW125" s="13" t="s">
        <v>33</v>
      </c>
      <c r="AX125" s="13" t="s">
        <v>71</v>
      </c>
      <c r="AY125" s="235" t="s">
        <v>119</v>
      </c>
    </row>
    <row r="126" s="13" customFormat="1">
      <c r="A126" s="13"/>
      <c r="B126" s="225"/>
      <c r="C126" s="226"/>
      <c r="D126" s="217" t="s">
        <v>135</v>
      </c>
      <c r="E126" s="227" t="s">
        <v>28</v>
      </c>
      <c r="F126" s="228" t="s">
        <v>303</v>
      </c>
      <c r="G126" s="226"/>
      <c r="H126" s="229">
        <v>410.72500000000002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135</v>
      </c>
      <c r="AU126" s="235" t="s">
        <v>79</v>
      </c>
      <c r="AV126" s="13" t="s">
        <v>81</v>
      </c>
      <c r="AW126" s="13" t="s">
        <v>33</v>
      </c>
      <c r="AX126" s="13" t="s">
        <v>71</v>
      </c>
      <c r="AY126" s="235" t="s">
        <v>119</v>
      </c>
    </row>
    <row r="127" s="13" customFormat="1">
      <c r="A127" s="13"/>
      <c r="B127" s="225"/>
      <c r="C127" s="226"/>
      <c r="D127" s="217" t="s">
        <v>135</v>
      </c>
      <c r="E127" s="227" t="s">
        <v>28</v>
      </c>
      <c r="F127" s="228" t="s">
        <v>304</v>
      </c>
      <c r="G127" s="226"/>
      <c r="H127" s="229">
        <v>11.76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135</v>
      </c>
      <c r="AU127" s="235" t="s">
        <v>79</v>
      </c>
      <c r="AV127" s="13" t="s">
        <v>81</v>
      </c>
      <c r="AW127" s="13" t="s">
        <v>33</v>
      </c>
      <c r="AX127" s="13" t="s">
        <v>71</v>
      </c>
      <c r="AY127" s="235" t="s">
        <v>119</v>
      </c>
    </row>
    <row r="128" s="13" customFormat="1">
      <c r="A128" s="13"/>
      <c r="B128" s="225"/>
      <c r="C128" s="226"/>
      <c r="D128" s="217" t="s">
        <v>135</v>
      </c>
      <c r="E128" s="227" t="s">
        <v>28</v>
      </c>
      <c r="F128" s="228" t="s">
        <v>305</v>
      </c>
      <c r="G128" s="226"/>
      <c r="H128" s="229">
        <v>122.069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135</v>
      </c>
      <c r="AU128" s="235" t="s">
        <v>79</v>
      </c>
      <c r="AV128" s="13" t="s">
        <v>81</v>
      </c>
      <c r="AW128" s="13" t="s">
        <v>33</v>
      </c>
      <c r="AX128" s="13" t="s">
        <v>71</v>
      </c>
      <c r="AY128" s="235" t="s">
        <v>119</v>
      </c>
    </row>
    <row r="129" s="14" customFormat="1">
      <c r="A129" s="14"/>
      <c r="B129" s="239"/>
      <c r="C129" s="240"/>
      <c r="D129" s="217" t="s">
        <v>135</v>
      </c>
      <c r="E129" s="241" t="s">
        <v>28</v>
      </c>
      <c r="F129" s="242" t="s">
        <v>258</v>
      </c>
      <c r="G129" s="240"/>
      <c r="H129" s="243">
        <v>691.59000000000003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9" t="s">
        <v>135</v>
      </c>
      <c r="AU129" s="249" t="s">
        <v>79</v>
      </c>
      <c r="AV129" s="14" t="s">
        <v>127</v>
      </c>
      <c r="AW129" s="14" t="s">
        <v>33</v>
      </c>
      <c r="AX129" s="14" t="s">
        <v>79</v>
      </c>
      <c r="AY129" s="249" t="s">
        <v>119</v>
      </c>
    </row>
    <row r="130" s="2" customFormat="1" ht="21.75" customHeight="1">
      <c r="A130" s="38"/>
      <c r="B130" s="39"/>
      <c r="C130" s="204" t="s">
        <v>188</v>
      </c>
      <c r="D130" s="204" t="s">
        <v>122</v>
      </c>
      <c r="E130" s="205" t="s">
        <v>306</v>
      </c>
      <c r="F130" s="206" t="s">
        <v>307</v>
      </c>
      <c r="G130" s="207" t="s">
        <v>308</v>
      </c>
      <c r="H130" s="208">
        <v>141.84299999999999</v>
      </c>
      <c r="I130" s="209"/>
      <c r="J130" s="210">
        <f>ROUND(I130*H130,2)</f>
        <v>0</v>
      </c>
      <c r="K130" s="206" t="s">
        <v>126</v>
      </c>
      <c r="L130" s="44"/>
      <c r="M130" s="211" t="s">
        <v>28</v>
      </c>
      <c r="N130" s="212" t="s">
        <v>42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127</v>
      </c>
      <c r="AT130" s="215" t="s">
        <v>122</v>
      </c>
      <c r="AU130" s="215" t="s">
        <v>79</v>
      </c>
      <c r="AY130" s="17" t="s">
        <v>119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79</v>
      </c>
      <c r="BK130" s="216">
        <f>ROUND(I130*H130,2)</f>
        <v>0</v>
      </c>
      <c r="BL130" s="17" t="s">
        <v>127</v>
      </c>
      <c r="BM130" s="215" t="s">
        <v>309</v>
      </c>
    </row>
    <row r="131" s="2" customFormat="1">
      <c r="A131" s="38"/>
      <c r="B131" s="39"/>
      <c r="C131" s="40"/>
      <c r="D131" s="217" t="s">
        <v>129</v>
      </c>
      <c r="E131" s="40"/>
      <c r="F131" s="218" t="s">
        <v>310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129</v>
      </c>
      <c r="AU131" s="17" t="s">
        <v>79</v>
      </c>
    </row>
    <row r="132" s="2" customFormat="1">
      <c r="A132" s="38"/>
      <c r="B132" s="39"/>
      <c r="C132" s="40"/>
      <c r="D132" s="222" t="s">
        <v>131</v>
      </c>
      <c r="E132" s="40"/>
      <c r="F132" s="223" t="s">
        <v>311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131</v>
      </c>
      <c r="AU132" s="17" t="s">
        <v>79</v>
      </c>
    </row>
    <row r="133" s="15" customFormat="1">
      <c r="A133" s="15"/>
      <c r="B133" s="250"/>
      <c r="C133" s="251"/>
      <c r="D133" s="217" t="s">
        <v>135</v>
      </c>
      <c r="E133" s="252" t="s">
        <v>28</v>
      </c>
      <c r="F133" s="253" t="s">
        <v>312</v>
      </c>
      <c r="G133" s="251"/>
      <c r="H133" s="252" t="s">
        <v>28</v>
      </c>
      <c r="I133" s="254"/>
      <c r="J133" s="251"/>
      <c r="K133" s="251"/>
      <c r="L133" s="255"/>
      <c r="M133" s="256"/>
      <c r="N133" s="257"/>
      <c r="O133" s="257"/>
      <c r="P133" s="257"/>
      <c r="Q133" s="257"/>
      <c r="R133" s="257"/>
      <c r="S133" s="257"/>
      <c r="T133" s="258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9" t="s">
        <v>135</v>
      </c>
      <c r="AU133" s="259" t="s">
        <v>79</v>
      </c>
      <c r="AV133" s="15" t="s">
        <v>79</v>
      </c>
      <c r="AW133" s="15" t="s">
        <v>33</v>
      </c>
      <c r="AX133" s="15" t="s">
        <v>71</v>
      </c>
      <c r="AY133" s="259" t="s">
        <v>119</v>
      </c>
    </row>
    <row r="134" s="13" customFormat="1">
      <c r="A134" s="13"/>
      <c r="B134" s="225"/>
      <c r="C134" s="226"/>
      <c r="D134" s="217" t="s">
        <v>135</v>
      </c>
      <c r="E134" s="227" t="s">
        <v>28</v>
      </c>
      <c r="F134" s="228" t="s">
        <v>313</v>
      </c>
      <c r="G134" s="226"/>
      <c r="H134" s="229">
        <v>141.84299999999999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135</v>
      </c>
      <c r="AU134" s="235" t="s">
        <v>79</v>
      </c>
      <c r="AV134" s="13" t="s">
        <v>81</v>
      </c>
      <c r="AW134" s="13" t="s">
        <v>33</v>
      </c>
      <c r="AX134" s="13" t="s">
        <v>79</v>
      </c>
      <c r="AY134" s="235" t="s">
        <v>119</v>
      </c>
    </row>
    <row r="135" s="2" customFormat="1" ht="24.15" customHeight="1">
      <c r="A135" s="38"/>
      <c r="B135" s="39"/>
      <c r="C135" s="204" t="s">
        <v>196</v>
      </c>
      <c r="D135" s="204" t="s">
        <v>122</v>
      </c>
      <c r="E135" s="205" t="s">
        <v>314</v>
      </c>
      <c r="F135" s="206" t="s">
        <v>315</v>
      </c>
      <c r="G135" s="207" t="s">
        <v>286</v>
      </c>
      <c r="H135" s="208">
        <v>2127.645</v>
      </c>
      <c r="I135" s="209"/>
      <c r="J135" s="210">
        <f>ROUND(I135*H135,2)</f>
        <v>0</v>
      </c>
      <c r="K135" s="206" t="s">
        <v>126</v>
      </c>
      <c r="L135" s="44"/>
      <c r="M135" s="211" t="s">
        <v>28</v>
      </c>
      <c r="N135" s="212" t="s">
        <v>42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247</v>
      </c>
      <c r="AT135" s="215" t="s">
        <v>122</v>
      </c>
      <c r="AU135" s="215" t="s">
        <v>79</v>
      </c>
      <c r="AY135" s="17" t="s">
        <v>119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79</v>
      </c>
      <c r="BK135" s="216">
        <f>ROUND(I135*H135,2)</f>
        <v>0</v>
      </c>
      <c r="BL135" s="17" t="s">
        <v>247</v>
      </c>
      <c r="BM135" s="215" t="s">
        <v>316</v>
      </c>
    </row>
    <row r="136" s="2" customFormat="1">
      <c r="A136" s="38"/>
      <c r="B136" s="39"/>
      <c r="C136" s="40"/>
      <c r="D136" s="217" t="s">
        <v>129</v>
      </c>
      <c r="E136" s="40"/>
      <c r="F136" s="218" t="s">
        <v>317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129</v>
      </c>
      <c r="AU136" s="17" t="s">
        <v>79</v>
      </c>
    </row>
    <row r="137" s="2" customFormat="1">
      <c r="A137" s="38"/>
      <c r="B137" s="39"/>
      <c r="C137" s="40"/>
      <c r="D137" s="222" t="s">
        <v>131</v>
      </c>
      <c r="E137" s="40"/>
      <c r="F137" s="223" t="s">
        <v>318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131</v>
      </c>
      <c r="AU137" s="17" t="s">
        <v>79</v>
      </c>
    </row>
    <row r="138" s="13" customFormat="1">
      <c r="A138" s="13"/>
      <c r="B138" s="225"/>
      <c r="C138" s="226"/>
      <c r="D138" s="217" t="s">
        <v>135</v>
      </c>
      <c r="E138" s="227" t="s">
        <v>28</v>
      </c>
      <c r="F138" s="228" t="s">
        <v>319</v>
      </c>
      <c r="G138" s="226"/>
      <c r="H138" s="229">
        <v>2127.645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135</v>
      </c>
      <c r="AU138" s="235" t="s">
        <v>79</v>
      </c>
      <c r="AV138" s="13" t="s">
        <v>81</v>
      </c>
      <c r="AW138" s="13" t="s">
        <v>33</v>
      </c>
      <c r="AX138" s="13" t="s">
        <v>79</v>
      </c>
      <c r="AY138" s="235" t="s">
        <v>119</v>
      </c>
    </row>
    <row r="139" s="2" customFormat="1" ht="16.5" customHeight="1">
      <c r="A139" s="38"/>
      <c r="B139" s="39"/>
      <c r="C139" s="204" t="s">
        <v>203</v>
      </c>
      <c r="D139" s="204" t="s">
        <v>122</v>
      </c>
      <c r="E139" s="205" t="s">
        <v>320</v>
      </c>
      <c r="F139" s="206" t="s">
        <v>321</v>
      </c>
      <c r="G139" s="207" t="s">
        <v>286</v>
      </c>
      <c r="H139" s="208">
        <v>140</v>
      </c>
      <c r="I139" s="209"/>
      <c r="J139" s="210">
        <f>ROUND(I139*H139,2)</f>
        <v>0</v>
      </c>
      <c r="K139" s="206" t="s">
        <v>28</v>
      </c>
      <c r="L139" s="44"/>
      <c r="M139" s="211" t="s">
        <v>28</v>
      </c>
      <c r="N139" s="212" t="s">
        <v>42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247</v>
      </c>
      <c r="AT139" s="215" t="s">
        <v>122</v>
      </c>
      <c r="AU139" s="215" t="s">
        <v>79</v>
      </c>
      <c r="AY139" s="17" t="s">
        <v>119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79</v>
      </c>
      <c r="BK139" s="216">
        <f>ROUND(I139*H139,2)</f>
        <v>0</v>
      </c>
      <c r="BL139" s="17" t="s">
        <v>247</v>
      </c>
      <c r="BM139" s="215" t="s">
        <v>322</v>
      </c>
    </row>
    <row r="140" s="2" customFormat="1">
      <c r="A140" s="38"/>
      <c r="B140" s="39"/>
      <c r="C140" s="40"/>
      <c r="D140" s="217" t="s">
        <v>129</v>
      </c>
      <c r="E140" s="40"/>
      <c r="F140" s="218" t="s">
        <v>323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129</v>
      </c>
      <c r="AU140" s="17" t="s">
        <v>79</v>
      </c>
    </row>
    <row r="141" s="2" customFormat="1">
      <c r="A141" s="38"/>
      <c r="B141" s="39"/>
      <c r="C141" s="40"/>
      <c r="D141" s="217" t="s">
        <v>133</v>
      </c>
      <c r="E141" s="40"/>
      <c r="F141" s="224" t="s">
        <v>324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133</v>
      </c>
      <c r="AU141" s="17" t="s">
        <v>79</v>
      </c>
    </row>
    <row r="142" s="13" customFormat="1">
      <c r="A142" s="13"/>
      <c r="B142" s="225"/>
      <c r="C142" s="226"/>
      <c r="D142" s="217" t="s">
        <v>135</v>
      </c>
      <c r="E142" s="227" t="s">
        <v>28</v>
      </c>
      <c r="F142" s="228" t="s">
        <v>325</v>
      </c>
      <c r="G142" s="226"/>
      <c r="H142" s="229">
        <v>140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135</v>
      </c>
      <c r="AU142" s="235" t="s">
        <v>79</v>
      </c>
      <c r="AV142" s="13" t="s">
        <v>81</v>
      </c>
      <c r="AW142" s="13" t="s">
        <v>33</v>
      </c>
      <c r="AX142" s="13" t="s">
        <v>79</v>
      </c>
      <c r="AY142" s="235" t="s">
        <v>119</v>
      </c>
    </row>
    <row r="143" s="2" customFormat="1" ht="16.5" customHeight="1">
      <c r="A143" s="38"/>
      <c r="B143" s="39"/>
      <c r="C143" s="204" t="s">
        <v>209</v>
      </c>
      <c r="D143" s="204" t="s">
        <v>122</v>
      </c>
      <c r="E143" s="205" t="s">
        <v>326</v>
      </c>
      <c r="F143" s="206" t="s">
        <v>327</v>
      </c>
      <c r="G143" s="207" t="s">
        <v>328</v>
      </c>
      <c r="H143" s="208">
        <v>192.33000000000001</v>
      </c>
      <c r="I143" s="209"/>
      <c r="J143" s="210">
        <f>ROUND(I143*H143,2)</f>
        <v>0</v>
      </c>
      <c r="K143" s="206" t="s">
        <v>126</v>
      </c>
      <c r="L143" s="44"/>
      <c r="M143" s="211" t="s">
        <v>28</v>
      </c>
      <c r="N143" s="212" t="s">
        <v>42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127</v>
      </c>
      <c r="AT143" s="215" t="s">
        <v>122</v>
      </c>
      <c r="AU143" s="215" t="s">
        <v>79</v>
      </c>
      <c r="AY143" s="17" t="s">
        <v>119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79</v>
      </c>
      <c r="BK143" s="216">
        <f>ROUND(I143*H143,2)</f>
        <v>0</v>
      </c>
      <c r="BL143" s="17" t="s">
        <v>127</v>
      </c>
      <c r="BM143" s="215" t="s">
        <v>329</v>
      </c>
    </row>
    <row r="144" s="2" customFormat="1">
      <c r="A144" s="38"/>
      <c r="B144" s="39"/>
      <c r="C144" s="40"/>
      <c r="D144" s="217" t="s">
        <v>129</v>
      </c>
      <c r="E144" s="40"/>
      <c r="F144" s="218" t="s">
        <v>330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129</v>
      </c>
      <c r="AU144" s="17" t="s">
        <v>79</v>
      </c>
    </row>
    <row r="145" s="2" customFormat="1">
      <c r="A145" s="38"/>
      <c r="B145" s="39"/>
      <c r="C145" s="40"/>
      <c r="D145" s="222" t="s">
        <v>131</v>
      </c>
      <c r="E145" s="40"/>
      <c r="F145" s="223" t="s">
        <v>331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131</v>
      </c>
      <c r="AU145" s="17" t="s">
        <v>79</v>
      </c>
    </row>
    <row r="146" s="13" customFormat="1">
      <c r="A146" s="13"/>
      <c r="B146" s="225"/>
      <c r="C146" s="226"/>
      <c r="D146" s="217" t="s">
        <v>135</v>
      </c>
      <c r="E146" s="227" t="s">
        <v>28</v>
      </c>
      <c r="F146" s="228" t="s">
        <v>332</v>
      </c>
      <c r="G146" s="226"/>
      <c r="H146" s="229">
        <v>192.33000000000001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135</v>
      </c>
      <c r="AU146" s="235" t="s">
        <v>79</v>
      </c>
      <c r="AV146" s="13" t="s">
        <v>81</v>
      </c>
      <c r="AW146" s="13" t="s">
        <v>33</v>
      </c>
      <c r="AX146" s="13" t="s">
        <v>79</v>
      </c>
      <c r="AY146" s="235" t="s">
        <v>119</v>
      </c>
    </row>
    <row r="147" s="2" customFormat="1" ht="16.5" customHeight="1">
      <c r="A147" s="38"/>
      <c r="B147" s="39"/>
      <c r="C147" s="204" t="s">
        <v>217</v>
      </c>
      <c r="D147" s="204" t="s">
        <v>122</v>
      </c>
      <c r="E147" s="205" t="s">
        <v>333</v>
      </c>
      <c r="F147" s="206" t="s">
        <v>334</v>
      </c>
      <c r="G147" s="207" t="s">
        <v>308</v>
      </c>
      <c r="H147" s="208">
        <v>955.50199999999995</v>
      </c>
      <c r="I147" s="209"/>
      <c r="J147" s="210">
        <f>ROUND(I147*H147,2)</f>
        <v>0</v>
      </c>
      <c r="K147" s="206" t="s">
        <v>126</v>
      </c>
      <c r="L147" s="44"/>
      <c r="M147" s="211" t="s">
        <v>28</v>
      </c>
      <c r="N147" s="212" t="s">
        <v>42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127</v>
      </c>
      <c r="AT147" s="215" t="s">
        <v>122</v>
      </c>
      <c r="AU147" s="215" t="s">
        <v>79</v>
      </c>
      <c r="AY147" s="17" t="s">
        <v>119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79</v>
      </c>
      <c r="BK147" s="216">
        <f>ROUND(I147*H147,2)</f>
        <v>0</v>
      </c>
      <c r="BL147" s="17" t="s">
        <v>127</v>
      </c>
      <c r="BM147" s="215" t="s">
        <v>335</v>
      </c>
    </row>
    <row r="148" s="2" customFormat="1">
      <c r="A148" s="38"/>
      <c r="B148" s="39"/>
      <c r="C148" s="40"/>
      <c r="D148" s="217" t="s">
        <v>129</v>
      </c>
      <c r="E148" s="40"/>
      <c r="F148" s="218" t="s">
        <v>336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129</v>
      </c>
      <c r="AU148" s="17" t="s">
        <v>79</v>
      </c>
    </row>
    <row r="149" s="2" customFormat="1">
      <c r="A149" s="38"/>
      <c r="B149" s="39"/>
      <c r="C149" s="40"/>
      <c r="D149" s="222" t="s">
        <v>131</v>
      </c>
      <c r="E149" s="40"/>
      <c r="F149" s="223" t="s">
        <v>337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131</v>
      </c>
      <c r="AU149" s="17" t="s">
        <v>79</v>
      </c>
    </row>
    <row r="150" s="13" customFormat="1">
      <c r="A150" s="13"/>
      <c r="B150" s="225"/>
      <c r="C150" s="226"/>
      <c r="D150" s="217" t="s">
        <v>135</v>
      </c>
      <c r="E150" s="227" t="s">
        <v>28</v>
      </c>
      <c r="F150" s="228" t="s">
        <v>338</v>
      </c>
      <c r="G150" s="226"/>
      <c r="H150" s="229">
        <v>955.50199999999995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135</v>
      </c>
      <c r="AU150" s="235" t="s">
        <v>79</v>
      </c>
      <c r="AV150" s="13" t="s">
        <v>81</v>
      </c>
      <c r="AW150" s="13" t="s">
        <v>33</v>
      </c>
      <c r="AX150" s="13" t="s">
        <v>79</v>
      </c>
      <c r="AY150" s="235" t="s">
        <v>119</v>
      </c>
    </row>
    <row r="151" s="12" customFormat="1" ht="25.92" customHeight="1">
      <c r="A151" s="12"/>
      <c r="B151" s="188"/>
      <c r="C151" s="189"/>
      <c r="D151" s="190" t="s">
        <v>70</v>
      </c>
      <c r="E151" s="191" t="s">
        <v>120</v>
      </c>
      <c r="F151" s="191" t="s">
        <v>121</v>
      </c>
      <c r="G151" s="189"/>
      <c r="H151" s="189"/>
      <c r="I151" s="192"/>
      <c r="J151" s="193">
        <f>BK151</f>
        <v>0</v>
      </c>
      <c r="K151" s="189"/>
      <c r="L151" s="194"/>
      <c r="M151" s="195"/>
      <c r="N151" s="196"/>
      <c r="O151" s="196"/>
      <c r="P151" s="197">
        <f>SUM(P152:P188)</f>
        <v>0</v>
      </c>
      <c r="Q151" s="196"/>
      <c r="R151" s="197">
        <f>SUM(R152:R188)</f>
        <v>30.541984220000003</v>
      </c>
      <c r="S151" s="196"/>
      <c r="T151" s="198">
        <f>SUM(T152:T188)</f>
        <v>604.81550000000004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99" t="s">
        <v>127</v>
      </c>
      <c r="AT151" s="200" t="s">
        <v>70</v>
      </c>
      <c r="AU151" s="200" t="s">
        <v>71</v>
      </c>
      <c r="AY151" s="199" t="s">
        <v>119</v>
      </c>
      <c r="BK151" s="201">
        <f>SUM(BK152:BK188)</f>
        <v>0</v>
      </c>
    </row>
    <row r="152" s="2" customFormat="1" ht="16.5" customHeight="1">
      <c r="A152" s="38"/>
      <c r="B152" s="39"/>
      <c r="C152" s="204" t="s">
        <v>8</v>
      </c>
      <c r="D152" s="204" t="s">
        <v>122</v>
      </c>
      <c r="E152" s="205" t="s">
        <v>339</v>
      </c>
      <c r="F152" s="206" t="s">
        <v>340</v>
      </c>
      <c r="G152" s="207" t="s">
        <v>267</v>
      </c>
      <c r="H152" s="208">
        <v>7.0999999999999996</v>
      </c>
      <c r="I152" s="209"/>
      <c r="J152" s="210">
        <f>ROUND(I152*H152,2)</f>
        <v>0</v>
      </c>
      <c r="K152" s="206" t="s">
        <v>126</v>
      </c>
      <c r="L152" s="44"/>
      <c r="M152" s="211" t="s">
        <v>28</v>
      </c>
      <c r="N152" s="212" t="s">
        <v>42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127</v>
      </c>
      <c r="AT152" s="215" t="s">
        <v>122</v>
      </c>
      <c r="AU152" s="215" t="s">
        <v>79</v>
      </c>
      <c r="AY152" s="17" t="s">
        <v>119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79</v>
      </c>
      <c r="BK152" s="216">
        <f>ROUND(I152*H152,2)</f>
        <v>0</v>
      </c>
      <c r="BL152" s="17" t="s">
        <v>127</v>
      </c>
      <c r="BM152" s="215" t="s">
        <v>341</v>
      </c>
    </row>
    <row r="153" s="2" customFormat="1">
      <c r="A153" s="38"/>
      <c r="B153" s="39"/>
      <c r="C153" s="40"/>
      <c r="D153" s="217" t="s">
        <v>129</v>
      </c>
      <c r="E153" s="40"/>
      <c r="F153" s="218" t="s">
        <v>342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129</v>
      </c>
      <c r="AU153" s="17" t="s">
        <v>79</v>
      </c>
    </row>
    <row r="154" s="2" customFormat="1">
      <c r="A154" s="38"/>
      <c r="B154" s="39"/>
      <c r="C154" s="40"/>
      <c r="D154" s="222" t="s">
        <v>131</v>
      </c>
      <c r="E154" s="40"/>
      <c r="F154" s="223" t="s">
        <v>343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131</v>
      </c>
      <c r="AU154" s="17" t="s">
        <v>79</v>
      </c>
    </row>
    <row r="155" s="13" customFormat="1">
      <c r="A155" s="13"/>
      <c r="B155" s="225"/>
      <c r="C155" s="226"/>
      <c r="D155" s="217" t="s">
        <v>135</v>
      </c>
      <c r="E155" s="227" t="s">
        <v>28</v>
      </c>
      <c r="F155" s="228" t="s">
        <v>344</v>
      </c>
      <c r="G155" s="226"/>
      <c r="H155" s="229">
        <v>7.0999999999999996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135</v>
      </c>
      <c r="AU155" s="235" t="s">
        <v>79</v>
      </c>
      <c r="AV155" s="13" t="s">
        <v>81</v>
      </c>
      <c r="AW155" s="13" t="s">
        <v>33</v>
      </c>
      <c r="AX155" s="13" t="s">
        <v>79</v>
      </c>
      <c r="AY155" s="235" t="s">
        <v>119</v>
      </c>
    </row>
    <row r="156" s="2" customFormat="1" ht="16.5" customHeight="1">
      <c r="A156" s="38"/>
      <c r="B156" s="39"/>
      <c r="C156" s="204" t="s">
        <v>227</v>
      </c>
      <c r="D156" s="204" t="s">
        <v>122</v>
      </c>
      <c r="E156" s="205" t="s">
        <v>345</v>
      </c>
      <c r="F156" s="206" t="s">
        <v>346</v>
      </c>
      <c r="G156" s="207" t="s">
        <v>308</v>
      </c>
      <c r="H156" s="208">
        <v>116.331</v>
      </c>
      <c r="I156" s="209"/>
      <c r="J156" s="210">
        <f>ROUND(I156*H156,2)</f>
        <v>0</v>
      </c>
      <c r="K156" s="206" t="s">
        <v>126</v>
      </c>
      <c r="L156" s="44"/>
      <c r="M156" s="211" t="s">
        <v>28</v>
      </c>
      <c r="N156" s="212" t="s">
        <v>42</v>
      </c>
      <c r="O156" s="84"/>
      <c r="P156" s="213">
        <f>O156*H156</f>
        <v>0</v>
      </c>
      <c r="Q156" s="213">
        <v>0.12171</v>
      </c>
      <c r="R156" s="213">
        <f>Q156*H156</f>
        <v>14.15864601</v>
      </c>
      <c r="S156" s="213">
        <v>2.3999999999999999</v>
      </c>
      <c r="T156" s="214">
        <f>S156*H156</f>
        <v>279.19439999999997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247</v>
      </c>
      <c r="AT156" s="215" t="s">
        <v>122</v>
      </c>
      <c r="AU156" s="215" t="s">
        <v>79</v>
      </c>
      <c r="AY156" s="17" t="s">
        <v>119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79</v>
      </c>
      <c r="BK156" s="216">
        <f>ROUND(I156*H156,2)</f>
        <v>0</v>
      </c>
      <c r="BL156" s="17" t="s">
        <v>247</v>
      </c>
      <c r="BM156" s="215" t="s">
        <v>347</v>
      </c>
    </row>
    <row r="157" s="2" customFormat="1">
      <c r="A157" s="38"/>
      <c r="B157" s="39"/>
      <c r="C157" s="40"/>
      <c r="D157" s="217" t="s">
        <v>129</v>
      </c>
      <c r="E157" s="40"/>
      <c r="F157" s="218" t="s">
        <v>348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129</v>
      </c>
      <c r="AU157" s="17" t="s">
        <v>79</v>
      </c>
    </row>
    <row r="158" s="2" customFormat="1">
      <c r="A158" s="38"/>
      <c r="B158" s="39"/>
      <c r="C158" s="40"/>
      <c r="D158" s="222" t="s">
        <v>131</v>
      </c>
      <c r="E158" s="40"/>
      <c r="F158" s="223" t="s">
        <v>349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131</v>
      </c>
      <c r="AU158" s="17" t="s">
        <v>79</v>
      </c>
    </row>
    <row r="159" s="13" customFormat="1">
      <c r="A159" s="13"/>
      <c r="B159" s="225"/>
      <c r="C159" s="226"/>
      <c r="D159" s="217" t="s">
        <v>135</v>
      </c>
      <c r="E159" s="227" t="s">
        <v>28</v>
      </c>
      <c r="F159" s="228" t="s">
        <v>350</v>
      </c>
      <c r="G159" s="226"/>
      <c r="H159" s="229">
        <v>63.587000000000003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135</v>
      </c>
      <c r="AU159" s="235" t="s">
        <v>79</v>
      </c>
      <c r="AV159" s="13" t="s">
        <v>81</v>
      </c>
      <c r="AW159" s="13" t="s">
        <v>33</v>
      </c>
      <c r="AX159" s="13" t="s">
        <v>71</v>
      </c>
      <c r="AY159" s="235" t="s">
        <v>119</v>
      </c>
    </row>
    <row r="160" s="13" customFormat="1">
      <c r="A160" s="13"/>
      <c r="B160" s="225"/>
      <c r="C160" s="226"/>
      <c r="D160" s="217" t="s">
        <v>135</v>
      </c>
      <c r="E160" s="227" t="s">
        <v>28</v>
      </c>
      <c r="F160" s="228" t="s">
        <v>351</v>
      </c>
      <c r="G160" s="226"/>
      <c r="H160" s="229">
        <v>8.157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135</v>
      </c>
      <c r="AU160" s="235" t="s">
        <v>79</v>
      </c>
      <c r="AV160" s="13" t="s">
        <v>81</v>
      </c>
      <c r="AW160" s="13" t="s">
        <v>33</v>
      </c>
      <c r="AX160" s="13" t="s">
        <v>71</v>
      </c>
      <c r="AY160" s="235" t="s">
        <v>119</v>
      </c>
    </row>
    <row r="161" s="13" customFormat="1">
      <c r="A161" s="13"/>
      <c r="B161" s="225"/>
      <c r="C161" s="226"/>
      <c r="D161" s="217" t="s">
        <v>135</v>
      </c>
      <c r="E161" s="227" t="s">
        <v>28</v>
      </c>
      <c r="F161" s="228" t="s">
        <v>352</v>
      </c>
      <c r="G161" s="226"/>
      <c r="H161" s="229">
        <v>7.6239999999999997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135</v>
      </c>
      <c r="AU161" s="235" t="s">
        <v>79</v>
      </c>
      <c r="AV161" s="13" t="s">
        <v>81</v>
      </c>
      <c r="AW161" s="13" t="s">
        <v>33</v>
      </c>
      <c r="AX161" s="13" t="s">
        <v>71</v>
      </c>
      <c r="AY161" s="235" t="s">
        <v>119</v>
      </c>
    </row>
    <row r="162" s="13" customFormat="1">
      <c r="A162" s="13"/>
      <c r="B162" s="225"/>
      <c r="C162" s="226"/>
      <c r="D162" s="217" t="s">
        <v>135</v>
      </c>
      <c r="E162" s="227" t="s">
        <v>28</v>
      </c>
      <c r="F162" s="228" t="s">
        <v>353</v>
      </c>
      <c r="G162" s="226"/>
      <c r="H162" s="229">
        <v>36.963000000000001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135</v>
      </c>
      <c r="AU162" s="235" t="s">
        <v>79</v>
      </c>
      <c r="AV162" s="13" t="s">
        <v>81</v>
      </c>
      <c r="AW162" s="13" t="s">
        <v>33</v>
      </c>
      <c r="AX162" s="13" t="s">
        <v>71</v>
      </c>
      <c r="AY162" s="235" t="s">
        <v>119</v>
      </c>
    </row>
    <row r="163" s="14" customFormat="1">
      <c r="A163" s="14"/>
      <c r="B163" s="239"/>
      <c r="C163" s="240"/>
      <c r="D163" s="217" t="s">
        <v>135</v>
      </c>
      <c r="E163" s="241" t="s">
        <v>28</v>
      </c>
      <c r="F163" s="242" t="s">
        <v>258</v>
      </c>
      <c r="G163" s="240"/>
      <c r="H163" s="243">
        <v>116.331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9" t="s">
        <v>135</v>
      </c>
      <c r="AU163" s="249" t="s">
        <v>79</v>
      </c>
      <c r="AV163" s="14" t="s">
        <v>127</v>
      </c>
      <c r="AW163" s="14" t="s">
        <v>33</v>
      </c>
      <c r="AX163" s="14" t="s">
        <v>79</v>
      </c>
      <c r="AY163" s="249" t="s">
        <v>119</v>
      </c>
    </row>
    <row r="164" s="2" customFormat="1" ht="16.5" customHeight="1">
      <c r="A164" s="38"/>
      <c r="B164" s="39"/>
      <c r="C164" s="204" t="s">
        <v>232</v>
      </c>
      <c r="D164" s="204" t="s">
        <v>122</v>
      </c>
      <c r="E164" s="205" t="s">
        <v>354</v>
      </c>
      <c r="F164" s="206" t="s">
        <v>355</v>
      </c>
      <c r="G164" s="207" t="s">
        <v>308</v>
      </c>
      <c r="H164" s="208">
        <v>25.600999999999999</v>
      </c>
      <c r="I164" s="209"/>
      <c r="J164" s="210">
        <f>ROUND(I164*H164,2)</f>
        <v>0</v>
      </c>
      <c r="K164" s="206" t="s">
        <v>28</v>
      </c>
      <c r="L164" s="44"/>
      <c r="M164" s="211" t="s">
        <v>28</v>
      </c>
      <c r="N164" s="212" t="s">
        <v>42</v>
      </c>
      <c r="O164" s="84"/>
      <c r="P164" s="213">
        <f>O164*H164</f>
        <v>0</v>
      </c>
      <c r="Q164" s="213">
        <v>0.12171</v>
      </c>
      <c r="R164" s="213">
        <f>Q164*H164</f>
        <v>3.11589771</v>
      </c>
      <c r="S164" s="213">
        <v>2.3999999999999999</v>
      </c>
      <c r="T164" s="214">
        <f>S164*H164</f>
        <v>61.442399999999992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247</v>
      </c>
      <c r="AT164" s="215" t="s">
        <v>122</v>
      </c>
      <c r="AU164" s="215" t="s">
        <v>79</v>
      </c>
      <c r="AY164" s="17" t="s">
        <v>119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79</v>
      </c>
      <c r="BK164" s="216">
        <f>ROUND(I164*H164,2)</f>
        <v>0</v>
      </c>
      <c r="BL164" s="17" t="s">
        <v>247</v>
      </c>
      <c r="BM164" s="215" t="s">
        <v>356</v>
      </c>
    </row>
    <row r="165" s="2" customFormat="1">
      <c r="A165" s="38"/>
      <c r="B165" s="39"/>
      <c r="C165" s="40"/>
      <c r="D165" s="217" t="s">
        <v>129</v>
      </c>
      <c r="E165" s="40"/>
      <c r="F165" s="218" t="s">
        <v>357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129</v>
      </c>
      <c r="AU165" s="17" t="s">
        <v>79</v>
      </c>
    </row>
    <row r="166" s="13" customFormat="1">
      <c r="A166" s="13"/>
      <c r="B166" s="225"/>
      <c r="C166" s="226"/>
      <c r="D166" s="217" t="s">
        <v>135</v>
      </c>
      <c r="E166" s="227" t="s">
        <v>28</v>
      </c>
      <c r="F166" s="228" t="s">
        <v>358</v>
      </c>
      <c r="G166" s="226"/>
      <c r="H166" s="229">
        <v>25.600999999999999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135</v>
      </c>
      <c r="AU166" s="235" t="s">
        <v>79</v>
      </c>
      <c r="AV166" s="13" t="s">
        <v>81</v>
      </c>
      <c r="AW166" s="13" t="s">
        <v>33</v>
      </c>
      <c r="AX166" s="13" t="s">
        <v>79</v>
      </c>
      <c r="AY166" s="235" t="s">
        <v>119</v>
      </c>
    </row>
    <row r="167" s="2" customFormat="1" ht="16.5" customHeight="1">
      <c r="A167" s="38"/>
      <c r="B167" s="39"/>
      <c r="C167" s="204" t="s">
        <v>359</v>
      </c>
      <c r="D167" s="204" t="s">
        <v>122</v>
      </c>
      <c r="E167" s="205" t="s">
        <v>360</v>
      </c>
      <c r="F167" s="206" t="s">
        <v>361</v>
      </c>
      <c r="G167" s="207" t="s">
        <v>286</v>
      </c>
      <c r="H167" s="208">
        <v>108.95</v>
      </c>
      <c r="I167" s="209"/>
      <c r="J167" s="210">
        <f>ROUND(I167*H167,2)</f>
        <v>0</v>
      </c>
      <c r="K167" s="206" t="s">
        <v>126</v>
      </c>
      <c r="L167" s="44"/>
      <c r="M167" s="211" t="s">
        <v>28</v>
      </c>
      <c r="N167" s="212" t="s">
        <v>42</v>
      </c>
      <c r="O167" s="84"/>
      <c r="P167" s="213">
        <f>O167*H167</f>
        <v>0</v>
      </c>
      <c r="Q167" s="213">
        <v>0.12171</v>
      </c>
      <c r="R167" s="213">
        <f>Q167*H167</f>
        <v>13.2603045</v>
      </c>
      <c r="S167" s="213">
        <v>2.3999999999999999</v>
      </c>
      <c r="T167" s="214">
        <f>S167*H167</f>
        <v>261.48000000000002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247</v>
      </c>
      <c r="AT167" s="215" t="s">
        <v>122</v>
      </c>
      <c r="AU167" s="215" t="s">
        <v>79</v>
      </c>
      <c r="AY167" s="17" t="s">
        <v>119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79</v>
      </c>
      <c r="BK167" s="216">
        <f>ROUND(I167*H167,2)</f>
        <v>0</v>
      </c>
      <c r="BL167" s="17" t="s">
        <v>247</v>
      </c>
      <c r="BM167" s="215" t="s">
        <v>362</v>
      </c>
    </row>
    <row r="168" s="2" customFormat="1">
      <c r="A168" s="38"/>
      <c r="B168" s="39"/>
      <c r="C168" s="40"/>
      <c r="D168" s="217" t="s">
        <v>129</v>
      </c>
      <c r="E168" s="40"/>
      <c r="F168" s="218" t="s">
        <v>363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129</v>
      </c>
      <c r="AU168" s="17" t="s">
        <v>79</v>
      </c>
    </row>
    <row r="169" s="2" customFormat="1">
      <c r="A169" s="38"/>
      <c r="B169" s="39"/>
      <c r="C169" s="40"/>
      <c r="D169" s="222" t="s">
        <v>131</v>
      </c>
      <c r="E169" s="40"/>
      <c r="F169" s="223" t="s">
        <v>364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131</v>
      </c>
      <c r="AU169" s="17" t="s">
        <v>79</v>
      </c>
    </row>
    <row r="170" s="2" customFormat="1">
      <c r="A170" s="38"/>
      <c r="B170" s="39"/>
      <c r="C170" s="40"/>
      <c r="D170" s="217" t="s">
        <v>133</v>
      </c>
      <c r="E170" s="40"/>
      <c r="F170" s="224" t="s">
        <v>365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133</v>
      </c>
      <c r="AU170" s="17" t="s">
        <v>79</v>
      </c>
    </row>
    <row r="171" s="13" customFormat="1">
      <c r="A171" s="13"/>
      <c r="B171" s="225"/>
      <c r="C171" s="226"/>
      <c r="D171" s="217" t="s">
        <v>135</v>
      </c>
      <c r="E171" s="227" t="s">
        <v>28</v>
      </c>
      <c r="F171" s="228" t="s">
        <v>366</v>
      </c>
      <c r="G171" s="226"/>
      <c r="H171" s="229">
        <v>20.399999999999999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135</v>
      </c>
      <c r="AU171" s="235" t="s">
        <v>79</v>
      </c>
      <c r="AV171" s="13" t="s">
        <v>81</v>
      </c>
      <c r="AW171" s="13" t="s">
        <v>33</v>
      </c>
      <c r="AX171" s="13" t="s">
        <v>71</v>
      </c>
      <c r="AY171" s="235" t="s">
        <v>119</v>
      </c>
    </row>
    <row r="172" s="13" customFormat="1">
      <c r="A172" s="13"/>
      <c r="B172" s="225"/>
      <c r="C172" s="226"/>
      <c r="D172" s="217" t="s">
        <v>135</v>
      </c>
      <c r="E172" s="227" t="s">
        <v>28</v>
      </c>
      <c r="F172" s="228" t="s">
        <v>367</v>
      </c>
      <c r="G172" s="226"/>
      <c r="H172" s="229">
        <v>33.32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135</v>
      </c>
      <c r="AU172" s="235" t="s">
        <v>79</v>
      </c>
      <c r="AV172" s="13" t="s">
        <v>81</v>
      </c>
      <c r="AW172" s="13" t="s">
        <v>33</v>
      </c>
      <c r="AX172" s="13" t="s">
        <v>71</v>
      </c>
      <c r="AY172" s="235" t="s">
        <v>119</v>
      </c>
    </row>
    <row r="173" s="13" customFormat="1">
      <c r="A173" s="13"/>
      <c r="B173" s="225"/>
      <c r="C173" s="226"/>
      <c r="D173" s="217" t="s">
        <v>135</v>
      </c>
      <c r="E173" s="227" t="s">
        <v>28</v>
      </c>
      <c r="F173" s="228" t="s">
        <v>368</v>
      </c>
      <c r="G173" s="226"/>
      <c r="H173" s="229">
        <v>34.649999999999999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135</v>
      </c>
      <c r="AU173" s="235" t="s">
        <v>79</v>
      </c>
      <c r="AV173" s="13" t="s">
        <v>81</v>
      </c>
      <c r="AW173" s="13" t="s">
        <v>33</v>
      </c>
      <c r="AX173" s="13" t="s">
        <v>71</v>
      </c>
      <c r="AY173" s="235" t="s">
        <v>119</v>
      </c>
    </row>
    <row r="174" s="13" customFormat="1">
      <c r="A174" s="13"/>
      <c r="B174" s="225"/>
      <c r="C174" s="226"/>
      <c r="D174" s="217" t="s">
        <v>135</v>
      </c>
      <c r="E174" s="227" t="s">
        <v>28</v>
      </c>
      <c r="F174" s="228" t="s">
        <v>369</v>
      </c>
      <c r="G174" s="226"/>
      <c r="H174" s="229">
        <v>20.579999999999998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135</v>
      </c>
      <c r="AU174" s="235" t="s">
        <v>79</v>
      </c>
      <c r="AV174" s="13" t="s">
        <v>81</v>
      </c>
      <c r="AW174" s="13" t="s">
        <v>33</v>
      </c>
      <c r="AX174" s="13" t="s">
        <v>71</v>
      </c>
      <c r="AY174" s="235" t="s">
        <v>119</v>
      </c>
    </row>
    <row r="175" s="14" customFormat="1">
      <c r="A175" s="14"/>
      <c r="B175" s="239"/>
      <c r="C175" s="240"/>
      <c r="D175" s="217" t="s">
        <v>135</v>
      </c>
      <c r="E175" s="241" t="s">
        <v>28</v>
      </c>
      <c r="F175" s="242" t="s">
        <v>258</v>
      </c>
      <c r="G175" s="240"/>
      <c r="H175" s="243">
        <v>108.95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9" t="s">
        <v>135</v>
      </c>
      <c r="AU175" s="249" t="s">
        <v>79</v>
      </c>
      <c r="AV175" s="14" t="s">
        <v>127</v>
      </c>
      <c r="AW175" s="14" t="s">
        <v>33</v>
      </c>
      <c r="AX175" s="14" t="s">
        <v>79</v>
      </c>
      <c r="AY175" s="249" t="s">
        <v>119</v>
      </c>
    </row>
    <row r="176" s="2" customFormat="1" ht="16.5" customHeight="1">
      <c r="A176" s="38"/>
      <c r="B176" s="39"/>
      <c r="C176" s="204" t="s">
        <v>370</v>
      </c>
      <c r="D176" s="204" t="s">
        <v>122</v>
      </c>
      <c r="E176" s="205" t="s">
        <v>371</v>
      </c>
      <c r="F176" s="206" t="s">
        <v>372</v>
      </c>
      <c r="G176" s="207" t="s">
        <v>267</v>
      </c>
      <c r="H176" s="208">
        <v>101.90000000000001</v>
      </c>
      <c r="I176" s="209"/>
      <c r="J176" s="210">
        <f>ROUND(I176*H176,2)</f>
        <v>0</v>
      </c>
      <c r="K176" s="206" t="s">
        <v>126</v>
      </c>
      <c r="L176" s="44"/>
      <c r="M176" s="211" t="s">
        <v>28</v>
      </c>
      <c r="N176" s="212" t="s">
        <v>42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0.025000000000000001</v>
      </c>
      <c r="T176" s="214">
        <f>S176*H176</f>
        <v>2.5475000000000003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127</v>
      </c>
      <c r="AT176" s="215" t="s">
        <v>122</v>
      </c>
      <c r="AU176" s="215" t="s">
        <v>79</v>
      </c>
      <c r="AY176" s="17" t="s">
        <v>119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79</v>
      </c>
      <c r="BK176" s="216">
        <f>ROUND(I176*H176,2)</f>
        <v>0</v>
      </c>
      <c r="BL176" s="17" t="s">
        <v>127</v>
      </c>
      <c r="BM176" s="215" t="s">
        <v>373</v>
      </c>
    </row>
    <row r="177" s="2" customFormat="1">
      <c r="A177" s="38"/>
      <c r="B177" s="39"/>
      <c r="C177" s="40"/>
      <c r="D177" s="217" t="s">
        <v>129</v>
      </c>
      <c r="E177" s="40"/>
      <c r="F177" s="218" t="s">
        <v>374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129</v>
      </c>
      <c r="AU177" s="17" t="s">
        <v>79</v>
      </c>
    </row>
    <row r="178" s="2" customFormat="1">
      <c r="A178" s="38"/>
      <c r="B178" s="39"/>
      <c r="C178" s="40"/>
      <c r="D178" s="222" t="s">
        <v>131</v>
      </c>
      <c r="E178" s="40"/>
      <c r="F178" s="223" t="s">
        <v>375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131</v>
      </c>
      <c r="AU178" s="17" t="s">
        <v>79</v>
      </c>
    </row>
    <row r="179" s="2" customFormat="1">
      <c r="A179" s="38"/>
      <c r="B179" s="39"/>
      <c r="C179" s="40"/>
      <c r="D179" s="217" t="s">
        <v>133</v>
      </c>
      <c r="E179" s="40"/>
      <c r="F179" s="224" t="s">
        <v>376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133</v>
      </c>
      <c r="AU179" s="17" t="s">
        <v>79</v>
      </c>
    </row>
    <row r="180" s="13" customFormat="1">
      <c r="A180" s="13"/>
      <c r="B180" s="225"/>
      <c r="C180" s="226"/>
      <c r="D180" s="217" t="s">
        <v>135</v>
      </c>
      <c r="E180" s="227" t="s">
        <v>28</v>
      </c>
      <c r="F180" s="228" t="s">
        <v>377</v>
      </c>
      <c r="G180" s="226"/>
      <c r="H180" s="229">
        <v>101.90000000000001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135</v>
      </c>
      <c r="AU180" s="235" t="s">
        <v>79</v>
      </c>
      <c r="AV180" s="13" t="s">
        <v>81</v>
      </c>
      <c r="AW180" s="13" t="s">
        <v>33</v>
      </c>
      <c r="AX180" s="13" t="s">
        <v>79</v>
      </c>
      <c r="AY180" s="235" t="s">
        <v>119</v>
      </c>
    </row>
    <row r="181" s="2" customFormat="1" ht="16.5" customHeight="1">
      <c r="A181" s="38"/>
      <c r="B181" s="39"/>
      <c r="C181" s="204" t="s">
        <v>378</v>
      </c>
      <c r="D181" s="204" t="s">
        <v>122</v>
      </c>
      <c r="E181" s="205" t="s">
        <v>379</v>
      </c>
      <c r="F181" s="206" t="s">
        <v>380</v>
      </c>
      <c r="G181" s="207" t="s">
        <v>381</v>
      </c>
      <c r="H181" s="208">
        <v>8.4000000000000004</v>
      </c>
      <c r="I181" s="209"/>
      <c r="J181" s="210">
        <f>ROUND(I181*H181,2)</f>
        <v>0</v>
      </c>
      <c r="K181" s="206" t="s">
        <v>28</v>
      </c>
      <c r="L181" s="44"/>
      <c r="M181" s="211" t="s">
        <v>28</v>
      </c>
      <c r="N181" s="212" t="s">
        <v>42</v>
      </c>
      <c r="O181" s="84"/>
      <c r="P181" s="213">
        <f>O181*H181</f>
        <v>0</v>
      </c>
      <c r="Q181" s="213">
        <v>8.0000000000000007E-05</v>
      </c>
      <c r="R181" s="213">
        <f>Q181*H181</f>
        <v>0.00067200000000000007</v>
      </c>
      <c r="S181" s="213">
        <v>0.017999999999999999</v>
      </c>
      <c r="T181" s="214">
        <f>S181*H181</f>
        <v>0.1512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247</v>
      </c>
      <c r="AT181" s="215" t="s">
        <v>122</v>
      </c>
      <c r="AU181" s="215" t="s">
        <v>79</v>
      </c>
      <c r="AY181" s="17" t="s">
        <v>119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79</v>
      </c>
      <c r="BK181" s="216">
        <f>ROUND(I181*H181,2)</f>
        <v>0</v>
      </c>
      <c r="BL181" s="17" t="s">
        <v>247</v>
      </c>
      <c r="BM181" s="215" t="s">
        <v>382</v>
      </c>
    </row>
    <row r="182" s="2" customFormat="1">
      <c r="A182" s="38"/>
      <c r="B182" s="39"/>
      <c r="C182" s="40"/>
      <c r="D182" s="217" t="s">
        <v>129</v>
      </c>
      <c r="E182" s="40"/>
      <c r="F182" s="218" t="s">
        <v>380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129</v>
      </c>
      <c r="AU182" s="17" t="s">
        <v>79</v>
      </c>
    </row>
    <row r="183" s="2" customFormat="1">
      <c r="A183" s="38"/>
      <c r="B183" s="39"/>
      <c r="C183" s="40"/>
      <c r="D183" s="217" t="s">
        <v>133</v>
      </c>
      <c r="E183" s="40"/>
      <c r="F183" s="224" t="s">
        <v>383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133</v>
      </c>
      <c r="AU183" s="17" t="s">
        <v>79</v>
      </c>
    </row>
    <row r="184" s="13" customFormat="1">
      <c r="A184" s="13"/>
      <c r="B184" s="225"/>
      <c r="C184" s="226"/>
      <c r="D184" s="217" t="s">
        <v>135</v>
      </c>
      <c r="E184" s="227" t="s">
        <v>28</v>
      </c>
      <c r="F184" s="228" t="s">
        <v>384</v>
      </c>
      <c r="G184" s="226"/>
      <c r="H184" s="229">
        <v>8.4000000000000004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135</v>
      </c>
      <c r="AU184" s="235" t="s">
        <v>79</v>
      </c>
      <c r="AV184" s="13" t="s">
        <v>81</v>
      </c>
      <c r="AW184" s="13" t="s">
        <v>33</v>
      </c>
      <c r="AX184" s="13" t="s">
        <v>79</v>
      </c>
      <c r="AY184" s="235" t="s">
        <v>119</v>
      </c>
    </row>
    <row r="185" s="2" customFormat="1" ht="16.5" customHeight="1">
      <c r="A185" s="38"/>
      <c r="B185" s="39"/>
      <c r="C185" s="204" t="s">
        <v>7</v>
      </c>
      <c r="D185" s="204" t="s">
        <v>122</v>
      </c>
      <c r="E185" s="205" t="s">
        <v>385</v>
      </c>
      <c r="F185" s="206" t="s">
        <v>386</v>
      </c>
      <c r="G185" s="207" t="s">
        <v>381</v>
      </c>
      <c r="H185" s="208">
        <v>80.799999999999997</v>
      </c>
      <c r="I185" s="209"/>
      <c r="J185" s="210">
        <f>ROUND(I185*H185,2)</f>
        <v>0</v>
      </c>
      <c r="K185" s="206" t="s">
        <v>126</v>
      </c>
      <c r="L185" s="44"/>
      <c r="M185" s="211" t="s">
        <v>28</v>
      </c>
      <c r="N185" s="212" t="s">
        <v>42</v>
      </c>
      <c r="O185" s="84"/>
      <c r="P185" s="213">
        <f>O185*H185</f>
        <v>0</v>
      </c>
      <c r="Q185" s="213">
        <v>8.0000000000000007E-05</v>
      </c>
      <c r="R185" s="213">
        <f>Q185*H185</f>
        <v>0.0064640000000000001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247</v>
      </c>
      <c r="AT185" s="215" t="s">
        <v>122</v>
      </c>
      <c r="AU185" s="215" t="s">
        <v>79</v>
      </c>
      <c r="AY185" s="17" t="s">
        <v>119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79</v>
      </c>
      <c r="BK185" s="216">
        <f>ROUND(I185*H185,2)</f>
        <v>0</v>
      </c>
      <c r="BL185" s="17" t="s">
        <v>247</v>
      </c>
      <c r="BM185" s="215" t="s">
        <v>387</v>
      </c>
    </row>
    <row r="186" s="2" customFormat="1">
      <c r="A186" s="38"/>
      <c r="B186" s="39"/>
      <c r="C186" s="40"/>
      <c r="D186" s="217" t="s">
        <v>129</v>
      </c>
      <c r="E186" s="40"/>
      <c r="F186" s="218" t="s">
        <v>388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129</v>
      </c>
      <c r="AU186" s="17" t="s">
        <v>79</v>
      </c>
    </row>
    <row r="187" s="2" customFormat="1">
      <c r="A187" s="38"/>
      <c r="B187" s="39"/>
      <c r="C187" s="40"/>
      <c r="D187" s="222" t="s">
        <v>131</v>
      </c>
      <c r="E187" s="40"/>
      <c r="F187" s="223" t="s">
        <v>389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131</v>
      </c>
      <c r="AU187" s="17" t="s">
        <v>79</v>
      </c>
    </row>
    <row r="188" s="13" customFormat="1">
      <c r="A188" s="13"/>
      <c r="B188" s="225"/>
      <c r="C188" s="226"/>
      <c r="D188" s="217" t="s">
        <v>135</v>
      </c>
      <c r="E188" s="227" t="s">
        <v>28</v>
      </c>
      <c r="F188" s="228" t="s">
        <v>390</v>
      </c>
      <c r="G188" s="226"/>
      <c r="H188" s="229">
        <v>80.799999999999997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135</v>
      </c>
      <c r="AU188" s="235" t="s">
        <v>79</v>
      </c>
      <c r="AV188" s="13" t="s">
        <v>81</v>
      </c>
      <c r="AW188" s="13" t="s">
        <v>33</v>
      </c>
      <c r="AX188" s="13" t="s">
        <v>79</v>
      </c>
      <c r="AY188" s="235" t="s">
        <v>119</v>
      </c>
    </row>
    <row r="189" s="12" customFormat="1" ht="25.92" customHeight="1">
      <c r="A189" s="12"/>
      <c r="B189" s="188"/>
      <c r="C189" s="189"/>
      <c r="D189" s="190" t="s">
        <v>70</v>
      </c>
      <c r="E189" s="191" t="s">
        <v>391</v>
      </c>
      <c r="F189" s="191" t="s">
        <v>392</v>
      </c>
      <c r="G189" s="189"/>
      <c r="H189" s="189"/>
      <c r="I189" s="192"/>
      <c r="J189" s="193">
        <f>BK189</f>
        <v>0</v>
      </c>
      <c r="K189" s="189"/>
      <c r="L189" s="194"/>
      <c r="M189" s="195"/>
      <c r="N189" s="196"/>
      <c r="O189" s="196"/>
      <c r="P189" s="197">
        <f>SUM(P190:P209)</f>
        <v>0</v>
      </c>
      <c r="Q189" s="196"/>
      <c r="R189" s="197">
        <f>SUM(R190:R209)</f>
        <v>0</v>
      </c>
      <c r="S189" s="196"/>
      <c r="T189" s="198">
        <f>SUM(T190:T209)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9" t="s">
        <v>127</v>
      </c>
      <c r="AT189" s="200" t="s">
        <v>70</v>
      </c>
      <c r="AU189" s="200" t="s">
        <v>71</v>
      </c>
      <c r="AY189" s="199" t="s">
        <v>119</v>
      </c>
      <c r="BK189" s="201">
        <f>SUM(BK190:BK209)</f>
        <v>0</v>
      </c>
    </row>
    <row r="190" s="2" customFormat="1" ht="16.5" customHeight="1">
      <c r="A190" s="38"/>
      <c r="B190" s="39"/>
      <c r="C190" s="204" t="s">
        <v>393</v>
      </c>
      <c r="D190" s="204" t="s">
        <v>122</v>
      </c>
      <c r="E190" s="205" t="s">
        <v>394</v>
      </c>
      <c r="F190" s="206" t="s">
        <v>395</v>
      </c>
      <c r="G190" s="207" t="s">
        <v>328</v>
      </c>
      <c r="H190" s="208">
        <v>682.88</v>
      </c>
      <c r="I190" s="209"/>
      <c r="J190" s="210">
        <f>ROUND(I190*H190,2)</f>
        <v>0</v>
      </c>
      <c r="K190" s="206" t="s">
        <v>126</v>
      </c>
      <c r="L190" s="44"/>
      <c r="M190" s="211" t="s">
        <v>28</v>
      </c>
      <c r="N190" s="212" t="s">
        <v>42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247</v>
      </c>
      <c r="AT190" s="215" t="s">
        <v>122</v>
      </c>
      <c r="AU190" s="215" t="s">
        <v>79</v>
      </c>
      <c r="AY190" s="17" t="s">
        <v>119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79</v>
      </c>
      <c r="BK190" s="216">
        <f>ROUND(I190*H190,2)</f>
        <v>0</v>
      </c>
      <c r="BL190" s="17" t="s">
        <v>247</v>
      </c>
      <c r="BM190" s="215" t="s">
        <v>396</v>
      </c>
    </row>
    <row r="191" s="2" customFormat="1">
      <c r="A191" s="38"/>
      <c r="B191" s="39"/>
      <c r="C191" s="40"/>
      <c r="D191" s="217" t="s">
        <v>129</v>
      </c>
      <c r="E191" s="40"/>
      <c r="F191" s="218" t="s">
        <v>397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129</v>
      </c>
      <c r="AU191" s="17" t="s">
        <v>79</v>
      </c>
    </row>
    <row r="192" s="2" customFormat="1">
      <c r="A192" s="38"/>
      <c r="B192" s="39"/>
      <c r="C192" s="40"/>
      <c r="D192" s="222" t="s">
        <v>131</v>
      </c>
      <c r="E192" s="40"/>
      <c r="F192" s="223" t="s">
        <v>398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131</v>
      </c>
      <c r="AU192" s="17" t="s">
        <v>79</v>
      </c>
    </row>
    <row r="193" s="13" customFormat="1">
      <c r="A193" s="13"/>
      <c r="B193" s="225"/>
      <c r="C193" s="226"/>
      <c r="D193" s="217" t="s">
        <v>135</v>
      </c>
      <c r="E193" s="227" t="s">
        <v>28</v>
      </c>
      <c r="F193" s="228" t="s">
        <v>399</v>
      </c>
      <c r="G193" s="226"/>
      <c r="H193" s="229">
        <v>682.88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135</v>
      </c>
      <c r="AU193" s="235" t="s">
        <v>79</v>
      </c>
      <c r="AV193" s="13" t="s">
        <v>81</v>
      </c>
      <c r="AW193" s="13" t="s">
        <v>33</v>
      </c>
      <c r="AX193" s="13" t="s">
        <v>79</v>
      </c>
      <c r="AY193" s="235" t="s">
        <v>119</v>
      </c>
    </row>
    <row r="194" s="2" customFormat="1" ht="16.5" customHeight="1">
      <c r="A194" s="38"/>
      <c r="B194" s="39"/>
      <c r="C194" s="204" t="s">
        <v>400</v>
      </c>
      <c r="D194" s="204" t="s">
        <v>122</v>
      </c>
      <c r="E194" s="205" t="s">
        <v>401</v>
      </c>
      <c r="F194" s="206" t="s">
        <v>402</v>
      </c>
      <c r="G194" s="207" t="s">
        <v>403</v>
      </c>
      <c r="H194" s="208">
        <v>682.88</v>
      </c>
      <c r="I194" s="209"/>
      <c r="J194" s="210">
        <f>ROUND(I194*H194,2)</f>
        <v>0</v>
      </c>
      <c r="K194" s="206" t="s">
        <v>126</v>
      </c>
      <c r="L194" s="44"/>
      <c r="M194" s="211" t="s">
        <v>28</v>
      </c>
      <c r="N194" s="212" t="s">
        <v>42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127</v>
      </c>
      <c r="AT194" s="215" t="s">
        <v>122</v>
      </c>
      <c r="AU194" s="215" t="s">
        <v>79</v>
      </c>
      <c r="AY194" s="17" t="s">
        <v>119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79</v>
      </c>
      <c r="BK194" s="216">
        <f>ROUND(I194*H194,2)</f>
        <v>0</v>
      </c>
      <c r="BL194" s="17" t="s">
        <v>127</v>
      </c>
      <c r="BM194" s="215" t="s">
        <v>404</v>
      </c>
    </row>
    <row r="195" s="2" customFormat="1">
      <c r="A195" s="38"/>
      <c r="B195" s="39"/>
      <c r="C195" s="40"/>
      <c r="D195" s="217" t="s">
        <v>129</v>
      </c>
      <c r="E195" s="40"/>
      <c r="F195" s="218" t="s">
        <v>405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129</v>
      </c>
      <c r="AU195" s="17" t="s">
        <v>79</v>
      </c>
    </row>
    <row r="196" s="2" customFormat="1">
      <c r="A196" s="38"/>
      <c r="B196" s="39"/>
      <c r="C196" s="40"/>
      <c r="D196" s="222" t="s">
        <v>131</v>
      </c>
      <c r="E196" s="40"/>
      <c r="F196" s="223" t="s">
        <v>406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131</v>
      </c>
      <c r="AU196" s="17" t="s">
        <v>79</v>
      </c>
    </row>
    <row r="197" s="13" customFormat="1">
      <c r="A197" s="13"/>
      <c r="B197" s="225"/>
      <c r="C197" s="226"/>
      <c r="D197" s="217" t="s">
        <v>135</v>
      </c>
      <c r="E197" s="227" t="s">
        <v>28</v>
      </c>
      <c r="F197" s="228" t="s">
        <v>407</v>
      </c>
      <c r="G197" s="226"/>
      <c r="H197" s="229">
        <v>682.88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135</v>
      </c>
      <c r="AU197" s="235" t="s">
        <v>79</v>
      </c>
      <c r="AV197" s="13" t="s">
        <v>81</v>
      </c>
      <c r="AW197" s="13" t="s">
        <v>33</v>
      </c>
      <c r="AX197" s="13" t="s">
        <v>79</v>
      </c>
      <c r="AY197" s="235" t="s">
        <v>119</v>
      </c>
    </row>
    <row r="198" s="2" customFormat="1" ht="16.5" customHeight="1">
      <c r="A198" s="38"/>
      <c r="B198" s="39"/>
      <c r="C198" s="204" t="s">
        <v>408</v>
      </c>
      <c r="D198" s="204" t="s">
        <v>122</v>
      </c>
      <c r="E198" s="205" t="s">
        <v>409</v>
      </c>
      <c r="F198" s="206" t="s">
        <v>410</v>
      </c>
      <c r="G198" s="207" t="s">
        <v>403</v>
      </c>
      <c r="H198" s="208">
        <v>16389.119999999999</v>
      </c>
      <c r="I198" s="209"/>
      <c r="J198" s="210">
        <f>ROUND(I198*H198,2)</f>
        <v>0</v>
      </c>
      <c r="K198" s="206" t="s">
        <v>126</v>
      </c>
      <c r="L198" s="44"/>
      <c r="M198" s="211" t="s">
        <v>28</v>
      </c>
      <c r="N198" s="212" t="s">
        <v>42</v>
      </c>
      <c r="O198" s="84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127</v>
      </c>
      <c r="AT198" s="215" t="s">
        <v>122</v>
      </c>
      <c r="AU198" s="215" t="s">
        <v>79</v>
      </c>
      <c r="AY198" s="17" t="s">
        <v>119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79</v>
      </c>
      <c r="BK198" s="216">
        <f>ROUND(I198*H198,2)</f>
        <v>0</v>
      </c>
      <c r="BL198" s="17" t="s">
        <v>127</v>
      </c>
      <c r="BM198" s="215" t="s">
        <v>411</v>
      </c>
    </row>
    <row r="199" s="2" customFormat="1">
      <c r="A199" s="38"/>
      <c r="B199" s="39"/>
      <c r="C199" s="40"/>
      <c r="D199" s="217" t="s">
        <v>129</v>
      </c>
      <c r="E199" s="40"/>
      <c r="F199" s="218" t="s">
        <v>412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129</v>
      </c>
      <c r="AU199" s="17" t="s">
        <v>79</v>
      </c>
    </row>
    <row r="200" s="2" customFormat="1">
      <c r="A200" s="38"/>
      <c r="B200" s="39"/>
      <c r="C200" s="40"/>
      <c r="D200" s="222" t="s">
        <v>131</v>
      </c>
      <c r="E200" s="40"/>
      <c r="F200" s="223" t="s">
        <v>413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131</v>
      </c>
      <c r="AU200" s="17" t="s">
        <v>79</v>
      </c>
    </row>
    <row r="201" s="13" customFormat="1">
      <c r="A201" s="13"/>
      <c r="B201" s="225"/>
      <c r="C201" s="226"/>
      <c r="D201" s="217" t="s">
        <v>135</v>
      </c>
      <c r="E201" s="227" t="s">
        <v>28</v>
      </c>
      <c r="F201" s="228" t="s">
        <v>414</v>
      </c>
      <c r="G201" s="226"/>
      <c r="H201" s="229">
        <v>16389.119999999999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135</v>
      </c>
      <c r="AU201" s="235" t="s">
        <v>79</v>
      </c>
      <c r="AV201" s="13" t="s">
        <v>81</v>
      </c>
      <c r="AW201" s="13" t="s">
        <v>33</v>
      </c>
      <c r="AX201" s="13" t="s">
        <v>79</v>
      </c>
      <c r="AY201" s="235" t="s">
        <v>119</v>
      </c>
    </row>
    <row r="202" s="2" customFormat="1" ht="24.15" customHeight="1">
      <c r="A202" s="38"/>
      <c r="B202" s="39"/>
      <c r="C202" s="204" t="s">
        <v>415</v>
      </c>
      <c r="D202" s="204" t="s">
        <v>122</v>
      </c>
      <c r="E202" s="205" t="s">
        <v>416</v>
      </c>
      <c r="F202" s="206" t="s">
        <v>417</v>
      </c>
      <c r="G202" s="207" t="s">
        <v>403</v>
      </c>
      <c r="H202" s="208">
        <v>682.88</v>
      </c>
      <c r="I202" s="209"/>
      <c r="J202" s="210">
        <f>ROUND(I202*H202,2)</f>
        <v>0</v>
      </c>
      <c r="K202" s="206" t="s">
        <v>126</v>
      </c>
      <c r="L202" s="44"/>
      <c r="M202" s="211" t="s">
        <v>28</v>
      </c>
      <c r="N202" s="212" t="s">
        <v>42</v>
      </c>
      <c r="O202" s="84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127</v>
      </c>
      <c r="AT202" s="215" t="s">
        <v>122</v>
      </c>
      <c r="AU202" s="215" t="s">
        <v>79</v>
      </c>
      <c r="AY202" s="17" t="s">
        <v>119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79</v>
      </c>
      <c r="BK202" s="216">
        <f>ROUND(I202*H202,2)</f>
        <v>0</v>
      </c>
      <c r="BL202" s="17" t="s">
        <v>127</v>
      </c>
      <c r="BM202" s="215" t="s">
        <v>418</v>
      </c>
    </row>
    <row r="203" s="2" customFormat="1">
      <c r="A203" s="38"/>
      <c r="B203" s="39"/>
      <c r="C203" s="40"/>
      <c r="D203" s="217" t="s">
        <v>129</v>
      </c>
      <c r="E203" s="40"/>
      <c r="F203" s="218" t="s">
        <v>419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129</v>
      </c>
      <c r="AU203" s="17" t="s">
        <v>79</v>
      </c>
    </row>
    <row r="204" s="2" customFormat="1">
      <c r="A204" s="38"/>
      <c r="B204" s="39"/>
      <c r="C204" s="40"/>
      <c r="D204" s="222" t="s">
        <v>131</v>
      </c>
      <c r="E204" s="40"/>
      <c r="F204" s="223" t="s">
        <v>420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131</v>
      </c>
      <c r="AU204" s="17" t="s">
        <v>79</v>
      </c>
    </row>
    <row r="205" s="13" customFormat="1">
      <c r="A205" s="13"/>
      <c r="B205" s="225"/>
      <c r="C205" s="226"/>
      <c r="D205" s="217" t="s">
        <v>135</v>
      </c>
      <c r="E205" s="227" t="s">
        <v>28</v>
      </c>
      <c r="F205" s="228" t="s">
        <v>407</v>
      </c>
      <c r="G205" s="226"/>
      <c r="H205" s="229">
        <v>682.88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135</v>
      </c>
      <c r="AU205" s="235" t="s">
        <v>79</v>
      </c>
      <c r="AV205" s="13" t="s">
        <v>81</v>
      </c>
      <c r="AW205" s="13" t="s">
        <v>33</v>
      </c>
      <c r="AX205" s="13" t="s">
        <v>79</v>
      </c>
      <c r="AY205" s="235" t="s">
        <v>119</v>
      </c>
    </row>
    <row r="206" s="2" customFormat="1" ht="24.15" customHeight="1">
      <c r="A206" s="38"/>
      <c r="B206" s="39"/>
      <c r="C206" s="204" t="s">
        <v>421</v>
      </c>
      <c r="D206" s="204" t="s">
        <v>122</v>
      </c>
      <c r="E206" s="205" t="s">
        <v>422</v>
      </c>
      <c r="F206" s="206" t="s">
        <v>423</v>
      </c>
      <c r="G206" s="207" t="s">
        <v>403</v>
      </c>
      <c r="H206" s="208">
        <v>74.722999999999999</v>
      </c>
      <c r="I206" s="209"/>
      <c r="J206" s="210">
        <f>ROUND(I206*H206,2)</f>
        <v>0</v>
      </c>
      <c r="K206" s="206" t="s">
        <v>126</v>
      </c>
      <c r="L206" s="44"/>
      <c r="M206" s="211" t="s">
        <v>28</v>
      </c>
      <c r="N206" s="212" t="s">
        <v>42</v>
      </c>
      <c r="O206" s="84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247</v>
      </c>
      <c r="AT206" s="215" t="s">
        <v>122</v>
      </c>
      <c r="AU206" s="215" t="s">
        <v>79</v>
      </c>
      <c r="AY206" s="17" t="s">
        <v>119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79</v>
      </c>
      <c r="BK206" s="216">
        <f>ROUND(I206*H206,2)</f>
        <v>0</v>
      </c>
      <c r="BL206" s="17" t="s">
        <v>247</v>
      </c>
      <c r="BM206" s="215" t="s">
        <v>424</v>
      </c>
    </row>
    <row r="207" s="2" customFormat="1">
      <c r="A207" s="38"/>
      <c r="B207" s="39"/>
      <c r="C207" s="40"/>
      <c r="D207" s="217" t="s">
        <v>129</v>
      </c>
      <c r="E207" s="40"/>
      <c r="F207" s="218" t="s">
        <v>425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129</v>
      </c>
      <c r="AU207" s="17" t="s">
        <v>79</v>
      </c>
    </row>
    <row r="208" s="2" customFormat="1">
      <c r="A208" s="38"/>
      <c r="B208" s="39"/>
      <c r="C208" s="40"/>
      <c r="D208" s="222" t="s">
        <v>131</v>
      </c>
      <c r="E208" s="40"/>
      <c r="F208" s="223" t="s">
        <v>426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131</v>
      </c>
      <c r="AU208" s="17" t="s">
        <v>79</v>
      </c>
    </row>
    <row r="209" s="13" customFormat="1">
      <c r="A209" s="13"/>
      <c r="B209" s="225"/>
      <c r="C209" s="226"/>
      <c r="D209" s="217" t="s">
        <v>135</v>
      </c>
      <c r="E209" s="227" t="s">
        <v>28</v>
      </c>
      <c r="F209" s="228" t="s">
        <v>427</v>
      </c>
      <c r="G209" s="226"/>
      <c r="H209" s="229">
        <v>74.722999999999999</v>
      </c>
      <c r="I209" s="230"/>
      <c r="J209" s="226"/>
      <c r="K209" s="226"/>
      <c r="L209" s="231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135</v>
      </c>
      <c r="AU209" s="235" t="s">
        <v>79</v>
      </c>
      <c r="AV209" s="13" t="s">
        <v>81</v>
      </c>
      <c r="AW209" s="13" t="s">
        <v>33</v>
      </c>
      <c r="AX209" s="13" t="s">
        <v>79</v>
      </c>
      <c r="AY209" s="235" t="s">
        <v>119</v>
      </c>
    </row>
    <row r="210" s="2" customFormat="1" ht="6.96" customHeight="1">
      <c r="A210" s="38"/>
      <c r="B210" s="59"/>
      <c r="C210" s="60"/>
      <c r="D210" s="60"/>
      <c r="E210" s="60"/>
      <c r="F210" s="60"/>
      <c r="G210" s="60"/>
      <c r="H210" s="60"/>
      <c r="I210" s="60"/>
      <c r="J210" s="60"/>
      <c r="K210" s="60"/>
      <c r="L210" s="44"/>
      <c r="M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</sheetData>
  <sheetProtection sheet="1" autoFilter="0" formatColumns="0" formatRows="0" objects="1" scenarios="1" spinCount="100000" saltValue="uMRc9lncaJGm7VE5Plo7E8BIKnP7m/TVefd/WOAtXMOG96/HFgb0kepBM5Gx/d8cOErT3TZ1IGCILXHaSdoYCw==" hashValue="j0o/PiE4wLEnt2xgtY/hoCuDWdo2SLK1WTLCMX4xE7YGyOxT1h4k6wXWMC16E3qBUwmK9J5v8EPx+NipOoQQ3w==" algorithmName="SHA-512" password="CC35"/>
  <autoFilter ref="C82:K20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5_01/112251101"/>
    <hyperlink ref="F91" r:id="rId2" display="https://podminky.urs.cz/item/CS_URS_2025_01/113106121"/>
    <hyperlink ref="F97" r:id="rId3" display="https://podminky.urs.cz/item/CS_URS_2025_01/113154538"/>
    <hyperlink ref="F101" r:id="rId4" display="https://podminky.urs.cz/item/CS_URS_2025_01/113202111"/>
    <hyperlink ref="F105" r:id="rId5" display="https://podminky.urs.cz/item/CS_URS_2025_01/113107224"/>
    <hyperlink ref="F109" r:id="rId6" display="https://podminky.urs.cz/item/CS_URS_2025_01/121151103"/>
    <hyperlink ref="F113" r:id="rId7" display="https://podminky.urs.cz/item/CS_URS_2025_01/122251106"/>
    <hyperlink ref="F122" r:id="rId8" display="https://podminky.urs.cz/item/CS_URS_2025_01/162351104"/>
    <hyperlink ref="F132" r:id="rId9" display="https://podminky.urs.cz/item/CS_URS_2025_01/162751117"/>
    <hyperlink ref="F137" r:id="rId10" display="https://podminky.urs.cz/item/CS_URS_2025_01/162751119"/>
    <hyperlink ref="F145" r:id="rId11" display="https://podminky.urs.cz/item/CS_URS_2025_01/171201221"/>
    <hyperlink ref="F149" r:id="rId12" display="https://podminky.urs.cz/item/CS_URS_2025_01/171251201"/>
    <hyperlink ref="F154" r:id="rId13" display="https://podminky.urs.cz/item/CS_URS_2025_01/919735112"/>
    <hyperlink ref="F158" r:id="rId14" display="https://podminky.urs.cz/item/CS_URS_2025_01/962051111"/>
    <hyperlink ref="F169" r:id="rId15" display="https://podminky.urs.cz/item/CS_URS_2025_01/963051111"/>
    <hyperlink ref="F178" r:id="rId16" display="https://podminky.urs.cz/item/CS_URS_2025_01/966005211"/>
    <hyperlink ref="F187" r:id="rId17" display="https://podminky.urs.cz/item/CS_URS_2025_01/977211111"/>
    <hyperlink ref="F192" r:id="rId18" display="https://podminky.urs.cz/item/CS_URS_2025_01/997211111"/>
    <hyperlink ref="F196" r:id="rId19" display="https://podminky.urs.cz/item/CS_URS_2025_01/997211511"/>
    <hyperlink ref="F200" r:id="rId20" display="https://podminky.urs.cz/item/CS_URS_2025_01/997211519"/>
    <hyperlink ref="F204" r:id="rId21" display="https://podminky.urs.cz/item/CS_URS_2025_01/997221862"/>
    <hyperlink ref="F208" r:id="rId22" display="https://podminky.urs.cz/item/CS_URS_2025_01/99722187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mostního objektu ev.č. 2c – M1 – Pytlíkova cesta, Teplice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428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85</v>
      </c>
      <c r="G11" s="38"/>
      <c r="H11" s="38"/>
      <c r="I11" s="132" t="s">
        <v>20</v>
      </c>
      <c r="J11" s="136" t="s">
        <v>238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16. 1. 2025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29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27</v>
      </c>
      <c r="J20" s="136" t="s">
        <v>92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93</v>
      </c>
      <c r="F21" s="38"/>
      <c r="G21" s="38"/>
      <c r="H21" s="38"/>
      <c r="I21" s="132" t="s">
        <v>29</v>
      </c>
      <c r="J21" s="136" t="s">
        <v>94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27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ROUND((SUM(BE91:BE681)),  2)</f>
        <v>0</v>
      </c>
      <c r="G33" s="38"/>
      <c r="H33" s="38"/>
      <c r="I33" s="148">
        <v>0.20999999999999999</v>
      </c>
      <c r="J33" s="147">
        <f>ROUND(((SUM(BE91:BE681))*I33),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43</v>
      </c>
      <c r="F34" s="147">
        <f>ROUND((SUM(BF91:BF681)),  2)</f>
        <v>0</v>
      </c>
      <c r="G34" s="38"/>
      <c r="H34" s="38"/>
      <c r="I34" s="148">
        <v>0.14999999999999999</v>
      </c>
      <c r="J34" s="147">
        <f>ROUND(((SUM(BF91:BF681))*I34),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ROUND((SUM(BG91:BG681)),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ROUND((SUM(BH91:BH681)),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ROUND((SUM(BI91:BI681)),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Rekonstrukce mostního objektu ev.č. 2c – M1 – Pytlíkova cesta, Teplice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201 - Most ev.č. 2c-M1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22</v>
      </c>
      <c r="D52" s="40"/>
      <c r="E52" s="40"/>
      <c r="F52" s="27" t="str">
        <f>F12</f>
        <v xml:space="preserve"> </v>
      </c>
      <c r="G52" s="40"/>
      <c r="H52" s="40"/>
      <c r="I52" s="32" t="s">
        <v>24</v>
      </c>
      <c r="J52" s="72" t="str">
        <f>IF(J12="","",J12)</f>
        <v>16. 1. 2025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</v>
      </c>
      <c r="G54" s="40"/>
      <c r="H54" s="40"/>
      <c r="I54" s="32" t="s">
        <v>32</v>
      </c>
      <c r="J54" s="36" t="str">
        <f>E21</f>
        <v>Midakon s.r.o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hidden="1" s="9" customFormat="1" ht="24.96" customHeight="1">
      <c r="A60" s="9"/>
      <c r="B60" s="165"/>
      <c r="C60" s="166"/>
      <c r="D60" s="167" t="s">
        <v>99</v>
      </c>
      <c r="E60" s="168"/>
      <c r="F60" s="168"/>
      <c r="G60" s="168"/>
      <c r="H60" s="168"/>
      <c r="I60" s="168"/>
      <c r="J60" s="169">
        <f>J92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9" customFormat="1" ht="24.96" customHeight="1">
      <c r="A61" s="9"/>
      <c r="B61" s="165"/>
      <c r="C61" s="166"/>
      <c r="D61" s="167" t="s">
        <v>239</v>
      </c>
      <c r="E61" s="168"/>
      <c r="F61" s="168"/>
      <c r="G61" s="168"/>
      <c r="H61" s="168"/>
      <c r="I61" s="168"/>
      <c r="J61" s="169">
        <f>J93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hidden="1" s="9" customFormat="1" ht="24.96" customHeight="1">
      <c r="A62" s="9"/>
      <c r="B62" s="165"/>
      <c r="C62" s="166"/>
      <c r="D62" s="167" t="s">
        <v>429</v>
      </c>
      <c r="E62" s="168"/>
      <c r="F62" s="168"/>
      <c r="G62" s="168"/>
      <c r="H62" s="168"/>
      <c r="I62" s="168"/>
      <c r="J62" s="169">
        <f>J167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5"/>
      <c r="C63" s="166"/>
      <c r="D63" s="167" t="s">
        <v>430</v>
      </c>
      <c r="E63" s="168"/>
      <c r="F63" s="168"/>
      <c r="G63" s="168"/>
      <c r="H63" s="168"/>
      <c r="I63" s="168"/>
      <c r="J63" s="169">
        <f>J254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9" customFormat="1" ht="24.96" customHeight="1">
      <c r="A64" s="9"/>
      <c r="B64" s="165"/>
      <c r="C64" s="166"/>
      <c r="D64" s="167" t="s">
        <v>431</v>
      </c>
      <c r="E64" s="168"/>
      <c r="F64" s="168"/>
      <c r="G64" s="168"/>
      <c r="H64" s="168"/>
      <c r="I64" s="168"/>
      <c r="J64" s="169">
        <f>J343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9" customFormat="1" ht="24.96" customHeight="1">
      <c r="A65" s="9"/>
      <c r="B65" s="165"/>
      <c r="C65" s="166"/>
      <c r="D65" s="167" t="s">
        <v>432</v>
      </c>
      <c r="E65" s="168"/>
      <c r="F65" s="168"/>
      <c r="G65" s="168"/>
      <c r="H65" s="168"/>
      <c r="I65" s="168"/>
      <c r="J65" s="169">
        <f>J426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9" customFormat="1" ht="24.96" customHeight="1">
      <c r="A66" s="9"/>
      <c r="B66" s="165"/>
      <c r="C66" s="166"/>
      <c r="D66" s="167" t="s">
        <v>433</v>
      </c>
      <c r="E66" s="168"/>
      <c r="F66" s="168"/>
      <c r="G66" s="168"/>
      <c r="H66" s="168"/>
      <c r="I66" s="168"/>
      <c r="J66" s="169">
        <f>J470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9" customFormat="1" ht="24.96" customHeight="1">
      <c r="A67" s="9"/>
      <c r="B67" s="165"/>
      <c r="C67" s="166"/>
      <c r="D67" s="167" t="s">
        <v>434</v>
      </c>
      <c r="E67" s="168"/>
      <c r="F67" s="168"/>
      <c r="G67" s="168"/>
      <c r="H67" s="168"/>
      <c r="I67" s="168"/>
      <c r="J67" s="169">
        <f>J483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9" customFormat="1" ht="24.96" customHeight="1">
      <c r="A68" s="9"/>
      <c r="B68" s="165"/>
      <c r="C68" s="166"/>
      <c r="D68" s="167" t="s">
        <v>240</v>
      </c>
      <c r="E68" s="168"/>
      <c r="F68" s="168"/>
      <c r="G68" s="168"/>
      <c r="H68" s="168"/>
      <c r="I68" s="168"/>
      <c r="J68" s="169">
        <f>J568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9" customFormat="1" ht="24.96" customHeight="1">
      <c r="A69" s="9"/>
      <c r="B69" s="165"/>
      <c r="C69" s="166"/>
      <c r="D69" s="167" t="s">
        <v>435</v>
      </c>
      <c r="E69" s="168"/>
      <c r="F69" s="168"/>
      <c r="G69" s="168"/>
      <c r="H69" s="168"/>
      <c r="I69" s="168"/>
      <c r="J69" s="169">
        <f>J668</f>
        <v>0</v>
      </c>
      <c r="K69" s="166"/>
      <c r="L69" s="17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9" customFormat="1" ht="24.96" customHeight="1">
      <c r="A70" s="9"/>
      <c r="B70" s="165"/>
      <c r="C70" s="166"/>
      <c r="D70" s="167" t="s">
        <v>436</v>
      </c>
      <c r="E70" s="168"/>
      <c r="F70" s="168"/>
      <c r="G70" s="168"/>
      <c r="H70" s="168"/>
      <c r="I70" s="168"/>
      <c r="J70" s="169">
        <f>J672</f>
        <v>0</v>
      </c>
      <c r="K70" s="166"/>
      <c r="L70" s="17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10" customFormat="1" ht="19.92" customHeight="1">
      <c r="A71" s="10"/>
      <c r="B71" s="171"/>
      <c r="C71" s="172"/>
      <c r="D71" s="173" t="s">
        <v>437</v>
      </c>
      <c r="E71" s="174"/>
      <c r="F71" s="174"/>
      <c r="G71" s="174"/>
      <c r="H71" s="174"/>
      <c r="I71" s="174"/>
      <c r="J71" s="175">
        <f>J673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hidden="1"/>
    <row r="75" hidden="1"/>
    <row r="76" hidden="1"/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104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160" t="str">
        <f>E7</f>
        <v>Rekonstrukce mostního objektu ev.č. 2c – M1 – Pytlíkova cesta, Teplice</v>
      </c>
      <c r="F81" s="32"/>
      <c r="G81" s="32"/>
      <c r="H81" s="32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90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E9</f>
        <v>SO 201 - Most ev.č. 2c-M1</v>
      </c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22</v>
      </c>
      <c r="D85" s="40"/>
      <c r="E85" s="40"/>
      <c r="F85" s="27" t="str">
        <f>F12</f>
        <v xml:space="preserve"> </v>
      </c>
      <c r="G85" s="40"/>
      <c r="H85" s="40"/>
      <c r="I85" s="32" t="s">
        <v>24</v>
      </c>
      <c r="J85" s="72" t="str">
        <f>IF(J12="","",J12)</f>
        <v>16. 1. 2025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26</v>
      </c>
      <c r="D87" s="40"/>
      <c r="E87" s="40"/>
      <c r="F87" s="27" t="str">
        <f>E15</f>
        <v xml:space="preserve"> </v>
      </c>
      <c r="G87" s="40"/>
      <c r="H87" s="40"/>
      <c r="I87" s="32" t="s">
        <v>32</v>
      </c>
      <c r="J87" s="36" t="str">
        <f>E21</f>
        <v>Midakon s.r.o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30</v>
      </c>
      <c r="D88" s="40"/>
      <c r="E88" s="40"/>
      <c r="F88" s="27" t="str">
        <f>IF(E18="","",E18)</f>
        <v>Vyplň údaj</v>
      </c>
      <c r="G88" s="40"/>
      <c r="H88" s="40"/>
      <c r="I88" s="32" t="s">
        <v>34</v>
      </c>
      <c r="J88" s="36" t="str">
        <f>E24</f>
        <v xml:space="preserve"> 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77"/>
      <c r="B90" s="178"/>
      <c r="C90" s="179" t="s">
        <v>105</v>
      </c>
      <c r="D90" s="180" t="s">
        <v>56</v>
      </c>
      <c r="E90" s="180" t="s">
        <v>52</v>
      </c>
      <c r="F90" s="180" t="s">
        <v>53</v>
      </c>
      <c r="G90" s="180" t="s">
        <v>106</v>
      </c>
      <c r="H90" s="180" t="s">
        <v>107</v>
      </c>
      <c r="I90" s="180" t="s">
        <v>108</v>
      </c>
      <c r="J90" s="180" t="s">
        <v>97</v>
      </c>
      <c r="K90" s="181" t="s">
        <v>109</v>
      </c>
      <c r="L90" s="182"/>
      <c r="M90" s="92" t="s">
        <v>28</v>
      </c>
      <c r="N90" s="93" t="s">
        <v>41</v>
      </c>
      <c r="O90" s="93" t="s">
        <v>110</v>
      </c>
      <c r="P90" s="93" t="s">
        <v>111</v>
      </c>
      <c r="Q90" s="93" t="s">
        <v>112</v>
      </c>
      <c r="R90" s="93" t="s">
        <v>113</v>
      </c>
      <c r="S90" s="93" t="s">
        <v>114</v>
      </c>
      <c r="T90" s="94" t="s">
        <v>115</v>
      </c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</row>
    <row r="91" s="2" customFormat="1" ht="22.8" customHeight="1">
      <c r="A91" s="38"/>
      <c r="B91" s="39"/>
      <c r="C91" s="99" t="s">
        <v>116</v>
      </c>
      <c r="D91" s="40"/>
      <c r="E91" s="40"/>
      <c r="F91" s="40"/>
      <c r="G91" s="40"/>
      <c r="H91" s="40"/>
      <c r="I91" s="40"/>
      <c r="J91" s="183">
        <f>BK91</f>
        <v>0</v>
      </c>
      <c r="K91" s="40"/>
      <c r="L91" s="44"/>
      <c r="M91" s="95"/>
      <c r="N91" s="184"/>
      <c r="O91" s="96"/>
      <c r="P91" s="185">
        <f>P92+P93+P167+P254+P343+P426+P470+P483+P568+P668+P672</f>
        <v>0</v>
      </c>
      <c r="Q91" s="96"/>
      <c r="R91" s="185">
        <f>R92+R93+R167+R254+R343+R426+R470+R483+R568+R668+R672</f>
        <v>1380.5203976600001</v>
      </c>
      <c r="S91" s="96"/>
      <c r="T91" s="186">
        <f>T92+T93+T167+T254+T343+T426+T470+T483+T568+T668+T672</f>
        <v>3.4139999999999997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70</v>
      </c>
      <c r="AU91" s="17" t="s">
        <v>98</v>
      </c>
      <c r="BK91" s="187">
        <f>BK92+BK93+BK167+BK254+BK343+BK426+BK470+BK483+BK568+BK668+BK672</f>
        <v>0</v>
      </c>
    </row>
    <row r="92" s="12" customFormat="1" ht="25.92" customHeight="1">
      <c r="A92" s="12"/>
      <c r="B92" s="188"/>
      <c r="C92" s="189"/>
      <c r="D92" s="190" t="s">
        <v>70</v>
      </c>
      <c r="E92" s="191" t="s">
        <v>117</v>
      </c>
      <c r="F92" s="191" t="s">
        <v>118</v>
      </c>
      <c r="G92" s="189"/>
      <c r="H92" s="189"/>
      <c r="I92" s="192"/>
      <c r="J92" s="193">
        <f>BK92</f>
        <v>0</v>
      </c>
      <c r="K92" s="189"/>
      <c r="L92" s="194"/>
      <c r="M92" s="195"/>
      <c r="N92" s="196"/>
      <c r="O92" s="196"/>
      <c r="P92" s="197">
        <v>0</v>
      </c>
      <c r="Q92" s="196"/>
      <c r="R92" s="197">
        <v>0</v>
      </c>
      <c r="S92" s="196"/>
      <c r="T92" s="198"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71</v>
      </c>
      <c r="AY92" s="199" t="s">
        <v>119</v>
      </c>
      <c r="BK92" s="201">
        <v>0</v>
      </c>
    </row>
    <row r="93" s="12" customFormat="1" ht="25.92" customHeight="1">
      <c r="A93" s="12"/>
      <c r="B93" s="188"/>
      <c r="C93" s="189"/>
      <c r="D93" s="190" t="s">
        <v>70</v>
      </c>
      <c r="E93" s="191" t="s">
        <v>79</v>
      </c>
      <c r="F93" s="191" t="s">
        <v>242</v>
      </c>
      <c r="G93" s="189"/>
      <c r="H93" s="189"/>
      <c r="I93" s="192"/>
      <c r="J93" s="193">
        <f>BK93</f>
        <v>0</v>
      </c>
      <c r="K93" s="189"/>
      <c r="L93" s="194"/>
      <c r="M93" s="195"/>
      <c r="N93" s="196"/>
      <c r="O93" s="196"/>
      <c r="P93" s="197">
        <f>SUM(P94:P166)</f>
        <v>0</v>
      </c>
      <c r="Q93" s="196"/>
      <c r="R93" s="197">
        <f>SUM(R94:R166)</f>
        <v>621.00889949999998</v>
      </c>
      <c r="S93" s="196"/>
      <c r="T93" s="198">
        <f>SUM(T94:T166)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127</v>
      </c>
      <c r="AT93" s="200" t="s">
        <v>70</v>
      </c>
      <c r="AU93" s="200" t="s">
        <v>71</v>
      </c>
      <c r="AY93" s="199" t="s">
        <v>119</v>
      </c>
      <c r="BK93" s="201">
        <f>SUM(BK94:BK166)</f>
        <v>0</v>
      </c>
    </row>
    <row r="94" s="2" customFormat="1" ht="16.5" customHeight="1">
      <c r="A94" s="38"/>
      <c r="B94" s="39"/>
      <c r="C94" s="204" t="s">
        <v>79</v>
      </c>
      <c r="D94" s="204" t="s">
        <v>122</v>
      </c>
      <c r="E94" s="205" t="s">
        <v>438</v>
      </c>
      <c r="F94" s="206" t="s">
        <v>439</v>
      </c>
      <c r="G94" s="207" t="s">
        <v>125</v>
      </c>
      <c r="H94" s="208">
        <v>210</v>
      </c>
      <c r="I94" s="209"/>
      <c r="J94" s="210">
        <f>ROUND(I94*H94,2)</f>
        <v>0</v>
      </c>
      <c r="K94" s="206" t="s">
        <v>126</v>
      </c>
      <c r="L94" s="44"/>
      <c r="M94" s="211" t="s">
        <v>28</v>
      </c>
      <c r="N94" s="212" t="s">
        <v>42</v>
      </c>
      <c r="O94" s="84"/>
      <c r="P94" s="213">
        <f>O94*H94</f>
        <v>0</v>
      </c>
      <c r="Q94" s="213">
        <v>0.00010000000000000001</v>
      </c>
      <c r="R94" s="213">
        <f>Q94*H94</f>
        <v>0.021000000000000001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247</v>
      </c>
      <c r="AT94" s="215" t="s">
        <v>122</v>
      </c>
      <c r="AU94" s="215" t="s">
        <v>79</v>
      </c>
      <c r="AY94" s="17" t="s">
        <v>119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79</v>
      </c>
      <c r="BK94" s="216">
        <f>ROUND(I94*H94,2)</f>
        <v>0</v>
      </c>
      <c r="BL94" s="17" t="s">
        <v>247</v>
      </c>
      <c r="BM94" s="215" t="s">
        <v>440</v>
      </c>
    </row>
    <row r="95" s="2" customFormat="1">
      <c r="A95" s="38"/>
      <c r="B95" s="39"/>
      <c r="C95" s="40"/>
      <c r="D95" s="217" t="s">
        <v>129</v>
      </c>
      <c r="E95" s="40"/>
      <c r="F95" s="218" t="s">
        <v>441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129</v>
      </c>
      <c r="AU95" s="17" t="s">
        <v>79</v>
      </c>
    </row>
    <row r="96" s="2" customFormat="1">
      <c r="A96" s="38"/>
      <c r="B96" s="39"/>
      <c r="C96" s="40"/>
      <c r="D96" s="222" t="s">
        <v>131</v>
      </c>
      <c r="E96" s="40"/>
      <c r="F96" s="223" t="s">
        <v>442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131</v>
      </c>
      <c r="AU96" s="17" t="s">
        <v>79</v>
      </c>
    </row>
    <row r="97" s="13" customFormat="1">
      <c r="A97" s="13"/>
      <c r="B97" s="225"/>
      <c r="C97" s="226"/>
      <c r="D97" s="217" t="s">
        <v>135</v>
      </c>
      <c r="E97" s="227" t="s">
        <v>28</v>
      </c>
      <c r="F97" s="228" t="s">
        <v>443</v>
      </c>
      <c r="G97" s="226"/>
      <c r="H97" s="229">
        <v>210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135</v>
      </c>
      <c r="AU97" s="235" t="s">
        <v>79</v>
      </c>
      <c r="AV97" s="13" t="s">
        <v>81</v>
      </c>
      <c r="AW97" s="13" t="s">
        <v>33</v>
      </c>
      <c r="AX97" s="13" t="s">
        <v>79</v>
      </c>
      <c r="AY97" s="235" t="s">
        <v>119</v>
      </c>
    </row>
    <row r="98" s="2" customFormat="1" ht="16.5" customHeight="1">
      <c r="A98" s="38"/>
      <c r="B98" s="39"/>
      <c r="C98" s="260" t="s">
        <v>81</v>
      </c>
      <c r="D98" s="260" t="s">
        <v>267</v>
      </c>
      <c r="E98" s="261" t="s">
        <v>444</v>
      </c>
      <c r="F98" s="262" t="s">
        <v>445</v>
      </c>
      <c r="G98" s="263" t="s">
        <v>125</v>
      </c>
      <c r="H98" s="264">
        <v>248.74500000000001</v>
      </c>
      <c r="I98" s="265"/>
      <c r="J98" s="266">
        <f>ROUND(I98*H98,2)</f>
        <v>0</v>
      </c>
      <c r="K98" s="262" t="s">
        <v>126</v>
      </c>
      <c r="L98" s="267"/>
      <c r="M98" s="268" t="s">
        <v>28</v>
      </c>
      <c r="N98" s="269" t="s">
        <v>42</v>
      </c>
      <c r="O98" s="84"/>
      <c r="P98" s="213">
        <f>O98*H98</f>
        <v>0</v>
      </c>
      <c r="Q98" s="213">
        <v>0.00029999999999999997</v>
      </c>
      <c r="R98" s="213">
        <f>Q98*H98</f>
        <v>0.074623499999999995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247</v>
      </c>
      <c r="AT98" s="215" t="s">
        <v>267</v>
      </c>
      <c r="AU98" s="215" t="s">
        <v>79</v>
      </c>
      <c r="AY98" s="17" t="s">
        <v>119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79</v>
      </c>
      <c r="BK98" s="216">
        <f>ROUND(I98*H98,2)</f>
        <v>0</v>
      </c>
      <c r="BL98" s="17" t="s">
        <v>247</v>
      </c>
      <c r="BM98" s="215" t="s">
        <v>446</v>
      </c>
    </row>
    <row r="99" s="2" customFormat="1">
      <c r="A99" s="38"/>
      <c r="B99" s="39"/>
      <c r="C99" s="40"/>
      <c r="D99" s="217" t="s">
        <v>129</v>
      </c>
      <c r="E99" s="40"/>
      <c r="F99" s="218" t="s">
        <v>445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129</v>
      </c>
      <c r="AU99" s="17" t="s">
        <v>79</v>
      </c>
    </row>
    <row r="100" s="13" customFormat="1">
      <c r="A100" s="13"/>
      <c r="B100" s="225"/>
      <c r="C100" s="226"/>
      <c r="D100" s="217" t="s">
        <v>135</v>
      </c>
      <c r="E100" s="227" t="s">
        <v>28</v>
      </c>
      <c r="F100" s="228" t="s">
        <v>447</v>
      </c>
      <c r="G100" s="226"/>
      <c r="H100" s="229">
        <v>210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135</v>
      </c>
      <c r="AU100" s="235" t="s">
        <v>79</v>
      </c>
      <c r="AV100" s="13" t="s">
        <v>81</v>
      </c>
      <c r="AW100" s="13" t="s">
        <v>33</v>
      </c>
      <c r="AX100" s="13" t="s">
        <v>79</v>
      </c>
      <c r="AY100" s="235" t="s">
        <v>119</v>
      </c>
    </row>
    <row r="101" s="13" customFormat="1">
      <c r="A101" s="13"/>
      <c r="B101" s="225"/>
      <c r="C101" s="226"/>
      <c r="D101" s="217" t="s">
        <v>135</v>
      </c>
      <c r="E101" s="226"/>
      <c r="F101" s="228" t="s">
        <v>448</v>
      </c>
      <c r="G101" s="226"/>
      <c r="H101" s="229">
        <v>248.74500000000001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135</v>
      </c>
      <c r="AU101" s="235" t="s">
        <v>79</v>
      </c>
      <c r="AV101" s="13" t="s">
        <v>81</v>
      </c>
      <c r="AW101" s="13" t="s">
        <v>4</v>
      </c>
      <c r="AX101" s="13" t="s">
        <v>79</v>
      </c>
      <c r="AY101" s="235" t="s">
        <v>119</v>
      </c>
    </row>
    <row r="102" s="2" customFormat="1" ht="21.75" customHeight="1">
      <c r="A102" s="38"/>
      <c r="B102" s="39"/>
      <c r="C102" s="204" t="s">
        <v>145</v>
      </c>
      <c r="D102" s="204" t="s">
        <v>122</v>
      </c>
      <c r="E102" s="205" t="s">
        <v>295</v>
      </c>
      <c r="F102" s="206" t="s">
        <v>296</v>
      </c>
      <c r="G102" s="207" t="s">
        <v>286</v>
      </c>
      <c r="H102" s="208">
        <v>708.01800000000003</v>
      </c>
      <c r="I102" s="209"/>
      <c r="J102" s="210">
        <f>ROUND(I102*H102,2)</f>
        <v>0</v>
      </c>
      <c r="K102" s="206" t="s">
        <v>126</v>
      </c>
      <c r="L102" s="44"/>
      <c r="M102" s="211" t="s">
        <v>28</v>
      </c>
      <c r="N102" s="212" t="s">
        <v>42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127</v>
      </c>
      <c r="AT102" s="215" t="s">
        <v>122</v>
      </c>
      <c r="AU102" s="215" t="s">
        <v>79</v>
      </c>
      <c r="AY102" s="17" t="s">
        <v>119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79</v>
      </c>
      <c r="BK102" s="216">
        <f>ROUND(I102*H102,2)</f>
        <v>0</v>
      </c>
      <c r="BL102" s="17" t="s">
        <v>127</v>
      </c>
      <c r="BM102" s="215" t="s">
        <v>449</v>
      </c>
    </row>
    <row r="103" s="2" customFormat="1">
      <c r="A103" s="38"/>
      <c r="B103" s="39"/>
      <c r="C103" s="40"/>
      <c r="D103" s="217" t="s">
        <v>129</v>
      </c>
      <c r="E103" s="40"/>
      <c r="F103" s="218" t="s">
        <v>298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129</v>
      </c>
      <c r="AU103" s="17" t="s">
        <v>79</v>
      </c>
    </row>
    <row r="104" s="2" customFormat="1">
      <c r="A104" s="38"/>
      <c r="B104" s="39"/>
      <c r="C104" s="40"/>
      <c r="D104" s="222" t="s">
        <v>131</v>
      </c>
      <c r="E104" s="40"/>
      <c r="F104" s="223" t="s">
        <v>299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131</v>
      </c>
      <c r="AU104" s="17" t="s">
        <v>79</v>
      </c>
    </row>
    <row r="105" s="15" customFormat="1">
      <c r="A105" s="15"/>
      <c r="B105" s="250"/>
      <c r="C105" s="251"/>
      <c r="D105" s="217" t="s">
        <v>135</v>
      </c>
      <c r="E105" s="252" t="s">
        <v>28</v>
      </c>
      <c r="F105" s="253" t="s">
        <v>450</v>
      </c>
      <c r="G105" s="251"/>
      <c r="H105" s="252" t="s">
        <v>28</v>
      </c>
      <c r="I105" s="254"/>
      <c r="J105" s="251"/>
      <c r="K105" s="251"/>
      <c r="L105" s="255"/>
      <c r="M105" s="256"/>
      <c r="N105" s="257"/>
      <c r="O105" s="257"/>
      <c r="P105" s="257"/>
      <c r="Q105" s="257"/>
      <c r="R105" s="257"/>
      <c r="S105" s="257"/>
      <c r="T105" s="258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9" t="s">
        <v>135</v>
      </c>
      <c r="AU105" s="259" t="s">
        <v>79</v>
      </c>
      <c r="AV105" s="15" t="s">
        <v>79</v>
      </c>
      <c r="AW105" s="15" t="s">
        <v>33</v>
      </c>
      <c r="AX105" s="15" t="s">
        <v>71</v>
      </c>
      <c r="AY105" s="259" t="s">
        <v>119</v>
      </c>
    </row>
    <row r="106" s="13" customFormat="1">
      <c r="A106" s="13"/>
      <c r="B106" s="225"/>
      <c r="C106" s="226"/>
      <c r="D106" s="217" t="s">
        <v>135</v>
      </c>
      <c r="E106" s="227" t="s">
        <v>28</v>
      </c>
      <c r="F106" s="228" t="s">
        <v>451</v>
      </c>
      <c r="G106" s="226"/>
      <c r="H106" s="229">
        <v>8.9139999999999997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135</v>
      </c>
      <c r="AU106" s="235" t="s">
        <v>79</v>
      </c>
      <c r="AV106" s="13" t="s">
        <v>81</v>
      </c>
      <c r="AW106" s="13" t="s">
        <v>33</v>
      </c>
      <c r="AX106" s="13" t="s">
        <v>71</v>
      </c>
      <c r="AY106" s="235" t="s">
        <v>119</v>
      </c>
    </row>
    <row r="107" s="13" customFormat="1">
      <c r="A107" s="13"/>
      <c r="B107" s="225"/>
      <c r="C107" s="226"/>
      <c r="D107" s="217" t="s">
        <v>135</v>
      </c>
      <c r="E107" s="227" t="s">
        <v>28</v>
      </c>
      <c r="F107" s="228" t="s">
        <v>452</v>
      </c>
      <c r="G107" s="226"/>
      <c r="H107" s="229">
        <v>139.15000000000001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135</v>
      </c>
      <c r="AU107" s="235" t="s">
        <v>79</v>
      </c>
      <c r="AV107" s="13" t="s">
        <v>81</v>
      </c>
      <c r="AW107" s="13" t="s">
        <v>33</v>
      </c>
      <c r="AX107" s="13" t="s">
        <v>71</v>
      </c>
      <c r="AY107" s="235" t="s">
        <v>119</v>
      </c>
    </row>
    <row r="108" s="13" customFormat="1">
      <c r="A108" s="13"/>
      <c r="B108" s="225"/>
      <c r="C108" s="226"/>
      <c r="D108" s="217" t="s">
        <v>135</v>
      </c>
      <c r="E108" s="227" t="s">
        <v>28</v>
      </c>
      <c r="F108" s="228" t="s">
        <v>453</v>
      </c>
      <c r="G108" s="226"/>
      <c r="H108" s="229">
        <v>410.72500000000002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135</v>
      </c>
      <c r="AU108" s="235" t="s">
        <v>79</v>
      </c>
      <c r="AV108" s="13" t="s">
        <v>81</v>
      </c>
      <c r="AW108" s="13" t="s">
        <v>33</v>
      </c>
      <c r="AX108" s="13" t="s">
        <v>71</v>
      </c>
      <c r="AY108" s="235" t="s">
        <v>119</v>
      </c>
    </row>
    <row r="109" s="13" customFormat="1">
      <c r="A109" s="13"/>
      <c r="B109" s="225"/>
      <c r="C109" s="226"/>
      <c r="D109" s="217" t="s">
        <v>135</v>
      </c>
      <c r="E109" s="227" t="s">
        <v>28</v>
      </c>
      <c r="F109" s="228" t="s">
        <v>454</v>
      </c>
      <c r="G109" s="226"/>
      <c r="H109" s="229">
        <v>15.4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135</v>
      </c>
      <c r="AU109" s="235" t="s">
        <v>79</v>
      </c>
      <c r="AV109" s="13" t="s">
        <v>81</v>
      </c>
      <c r="AW109" s="13" t="s">
        <v>33</v>
      </c>
      <c r="AX109" s="13" t="s">
        <v>71</v>
      </c>
      <c r="AY109" s="235" t="s">
        <v>119</v>
      </c>
    </row>
    <row r="110" s="13" customFormat="1">
      <c r="A110" s="13"/>
      <c r="B110" s="225"/>
      <c r="C110" s="226"/>
      <c r="D110" s="217" t="s">
        <v>135</v>
      </c>
      <c r="E110" s="227" t="s">
        <v>28</v>
      </c>
      <c r="F110" s="228" t="s">
        <v>455</v>
      </c>
      <c r="G110" s="226"/>
      <c r="H110" s="229">
        <v>11.76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135</v>
      </c>
      <c r="AU110" s="235" t="s">
        <v>79</v>
      </c>
      <c r="AV110" s="13" t="s">
        <v>81</v>
      </c>
      <c r="AW110" s="13" t="s">
        <v>33</v>
      </c>
      <c r="AX110" s="13" t="s">
        <v>71</v>
      </c>
      <c r="AY110" s="235" t="s">
        <v>119</v>
      </c>
    </row>
    <row r="111" s="13" customFormat="1">
      <c r="A111" s="13"/>
      <c r="B111" s="225"/>
      <c r="C111" s="226"/>
      <c r="D111" s="217" t="s">
        <v>135</v>
      </c>
      <c r="E111" s="227" t="s">
        <v>28</v>
      </c>
      <c r="F111" s="228" t="s">
        <v>305</v>
      </c>
      <c r="G111" s="226"/>
      <c r="H111" s="229">
        <v>122.069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135</v>
      </c>
      <c r="AU111" s="235" t="s">
        <v>79</v>
      </c>
      <c r="AV111" s="13" t="s">
        <v>81</v>
      </c>
      <c r="AW111" s="13" t="s">
        <v>33</v>
      </c>
      <c r="AX111" s="13" t="s">
        <v>71</v>
      </c>
      <c r="AY111" s="235" t="s">
        <v>119</v>
      </c>
    </row>
    <row r="112" s="14" customFormat="1">
      <c r="A112" s="14"/>
      <c r="B112" s="239"/>
      <c r="C112" s="240"/>
      <c r="D112" s="217" t="s">
        <v>135</v>
      </c>
      <c r="E112" s="241" t="s">
        <v>28</v>
      </c>
      <c r="F112" s="242" t="s">
        <v>258</v>
      </c>
      <c r="G112" s="240"/>
      <c r="H112" s="243">
        <v>708.01800000000003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9" t="s">
        <v>135</v>
      </c>
      <c r="AU112" s="249" t="s">
        <v>79</v>
      </c>
      <c r="AV112" s="14" t="s">
        <v>127</v>
      </c>
      <c r="AW112" s="14" t="s">
        <v>33</v>
      </c>
      <c r="AX112" s="14" t="s">
        <v>79</v>
      </c>
      <c r="AY112" s="249" t="s">
        <v>119</v>
      </c>
    </row>
    <row r="113" s="2" customFormat="1" ht="16.5" customHeight="1">
      <c r="A113" s="38"/>
      <c r="B113" s="39"/>
      <c r="C113" s="204" t="s">
        <v>127</v>
      </c>
      <c r="D113" s="204" t="s">
        <v>122</v>
      </c>
      <c r="E113" s="205" t="s">
        <v>456</v>
      </c>
      <c r="F113" s="206" t="s">
        <v>457</v>
      </c>
      <c r="G113" s="207" t="s">
        <v>308</v>
      </c>
      <c r="H113" s="208">
        <v>708.01800000000003</v>
      </c>
      <c r="I113" s="209"/>
      <c r="J113" s="210">
        <f>ROUND(I113*H113,2)</f>
        <v>0</v>
      </c>
      <c r="K113" s="206" t="s">
        <v>126</v>
      </c>
      <c r="L113" s="44"/>
      <c r="M113" s="211" t="s">
        <v>28</v>
      </c>
      <c r="N113" s="212" t="s">
        <v>42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127</v>
      </c>
      <c r="AT113" s="215" t="s">
        <v>122</v>
      </c>
      <c r="AU113" s="215" t="s">
        <v>79</v>
      </c>
      <c r="AY113" s="17" t="s">
        <v>119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79</v>
      </c>
      <c r="BK113" s="216">
        <f>ROUND(I113*H113,2)</f>
        <v>0</v>
      </c>
      <c r="BL113" s="17" t="s">
        <v>127</v>
      </c>
      <c r="BM113" s="215" t="s">
        <v>458</v>
      </c>
    </row>
    <row r="114" s="2" customFormat="1">
      <c r="A114" s="38"/>
      <c r="B114" s="39"/>
      <c r="C114" s="40"/>
      <c r="D114" s="217" t="s">
        <v>129</v>
      </c>
      <c r="E114" s="40"/>
      <c r="F114" s="218" t="s">
        <v>459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129</v>
      </c>
      <c r="AU114" s="17" t="s">
        <v>79</v>
      </c>
    </row>
    <row r="115" s="2" customFormat="1">
      <c r="A115" s="38"/>
      <c r="B115" s="39"/>
      <c r="C115" s="40"/>
      <c r="D115" s="222" t="s">
        <v>131</v>
      </c>
      <c r="E115" s="40"/>
      <c r="F115" s="223" t="s">
        <v>460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131</v>
      </c>
      <c r="AU115" s="17" t="s">
        <v>79</v>
      </c>
    </row>
    <row r="116" s="15" customFormat="1">
      <c r="A116" s="15"/>
      <c r="B116" s="250"/>
      <c r="C116" s="251"/>
      <c r="D116" s="217" t="s">
        <v>135</v>
      </c>
      <c r="E116" s="252" t="s">
        <v>28</v>
      </c>
      <c r="F116" s="253" t="s">
        <v>461</v>
      </c>
      <c r="G116" s="251"/>
      <c r="H116" s="252" t="s">
        <v>28</v>
      </c>
      <c r="I116" s="254"/>
      <c r="J116" s="251"/>
      <c r="K116" s="251"/>
      <c r="L116" s="255"/>
      <c r="M116" s="256"/>
      <c r="N116" s="257"/>
      <c r="O116" s="257"/>
      <c r="P116" s="257"/>
      <c r="Q116" s="257"/>
      <c r="R116" s="257"/>
      <c r="S116" s="257"/>
      <c r="T116" s="258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9" t="s">
        <v>135</v>
      </c>
      <c r="AU116" s="259" t="s">
        <v>79</v>
      </c>
      <c r="AV116" s="15" t="s">
        <v>79</v>
      </c>
      <c r="AW116" s="15" t="s">
        <v>33</v>
      </c>
      <c r="AX116" s="15" t="s">
        <v>71</v>
      </c>
      <c r="AY116" s="259" t="s">
        <v>119</v>
      </c>
    </row>
    <row r="117" s="13" customFormat="1">
      <c r="A117" s="13"/>
      <c r="B117" s="225"/>
      <c r="C117" s="226"/>
      <c r="D117" s="217" t="s">
        <v>135</v>
      </c>
      <c r="E117" s="227" t="s">
        <v>28</v>
      </c>
      <c r="F117" s="228" t="s">
        <v>451</v>
      </c>
      <c r="G117" s="226"/>
      <c r="H117" s="229">
        <v>8.9139999999999997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135</v>
      </c>
      <c r="AU117" s="235" t="s">
        <v>79</v>
      </c>
      <c r="AV117" s="13" t="s">
        <v>81</v>
      </c>
      <c r="AW117" s="13" t="s">
        <v>33</v>
      </c>
      <c r="AX117" s="13" t="s">
        <v>71</v>
      </c>
      <c r="AY117" s="235" t="s">
        <v>119</v>
      </c>
    </row>
    <row r="118" s="13" customFormat="1">
      <c r="A118" s="13"/>
      <c r="B118" s="225"/>
      <c r="C118" s="226"/>
      <c r="D118" s="217" t="s">
        <v>135</v>
      </c>
      <c r="E118" s="227" t="s">
        <v>28</v>
      </c>
      <c r="F118" s="228" t="s">
        <v>452</v>
      </c>
      <c r="G118" s="226"/>
      <c r="H118" s="229">
        <v>139.15000000000001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135</v>
      </c>
      <c r="AU118" s="235" t="s">
        <v>79</v>
      </c>
      <c r="AV118" s="13" t="s">
        <v>81</v>
      </c>
      <c r="AW118" s="13" t="s">
        <v>33</v>
      </c>
      <c r="AX118" s="13" t="s">
        <v>71</v>
      </c>
      <c r="AY118" s="235" t="s">
        <v>119</v>
      </c>
    </row>
    <row r="119" s="13" customFormat="1">
      <c r="A119" s="13"/>
      <c r="B119" s="225"/>
      <c r="C119" s="226"/>
      <c r="D119" s="217" t="s">
        <v>135</v>
      </c>
      <c r="E119" s="227" t="s">
        <v>28</v>
      </c>
      <c r="F119" s="228" t="s">
        <v>453</v>
      </c>
      <c r="G119" s="226"/>
      <c r="H119" s="229">
        <v>410.72500000000002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135</v>
      </c>
      <c r="AU119" s="235" t="s">
        <v>79</v>
      </c>
      <c r="AV119" s="13" t="s">
        <v>81</v>
      </c>
      <c r="AW119" s="13" t="s">
        <v>33</v>
      </c>
      <c r="AX119" s="13" t="s">
        <v>71</v>
      </c>
      <c r="AY119" s="235" t="s">
        <v>119</v>
      </c>
    </row>
    <row r="120" s="13" customFormat="1">
      <c r="A120" s="13"/>
      <c r="B120" s="225"/>
      <c r="C120" s="226"/>
      <c r="D120" s="217" t="s">
        <v>135</v>
      </c>
      <c r="E120" s="227" t="s">
        <v>28</v>
      </c>
      <c r="F120" s="228" t="s">
        <v>454</v>
      </c>
      <c r="G120" s="226"/>
      <c r="H120" s="229">
        <v>15.4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135</v>
      </c>
      <c r="AU120" s="235" t="s">
        <v>79</v>
      </c>
      <c r="AV120" s="13" t="s">
        <v>81</v>
      </c>
      <c r="AW120" s="13" t="s">
        <v>33</v>
      </c>
      <c r="AX120" s="13" t="s">
        <v>71</v>
      </c>
      <c r="AY120" s="235" t="s">
        <v>119</v>
      </c>
    </row>
    <row r="121" s="13" customFormat="1">
      <c r="A121" s="13"/>
      <c r="B121" s="225"/>
      <c r="C121" s="226"/>
      <c r="D121" s="217" t="s">
        <v>135</v>
      </c>
      <c r="E121" s="227" t="s">
        <v>28</v>
      </c>
      <c r="F121" s="228" t="s">
        <v>455</v>
      </c>
      <c r="G121" s="226"/>
      <c r="H121" s="229">
        <v>11.76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135</v>
      </c>
      <c r="AU121" s="235" t="s">
        <v>79</v>
      </c>
      <c r="AV121" s="13" t="s">
        <v>81</v>
      </c>
      <c r="AW121" s="13" t="s">
        <v>33</v>
      </c>
      <c r="AX121" s="13" t="s">
        <v>71</v>
      </c>
      <c r="AY121" s="235" t="s">
        <v>119</v>
      </c>
    </row>
    <row r="122" s="13" customFormat="1">
      <c r="A122" s="13"/>
      <c r="B122" s="225"/>
      <c r="C122" s="226"/>
      <c r="D122" s="217" t="s">
        <v>135</v>
      </c>
      <c r="E122" s="227" t="s">
        <v>28</v>
      </c>
      <c r="F122" s="228" t="s">
        <v>305</v>
      </c>
      <c r="G122" s="226"/>
      <c r="H122" s="229">
        <v>122.069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135</v>
      </c>
      <c r="AU122" s="235" t="s">
        <v>79</v>
      </c>
      <c r="AV122" s="13" t="s">
        <v>81</v>
      </c>
      <c r="AW122" s="13" t="s">
        <v>33</v>
      </c>
      <c r="AX122" s="13" t="s">
        <v>71</v>
      </c>
      <c r="AY122" s="235" t="s">
        <v>119</v>
      </c>
    </row>
    <row r="123" s="14" customFormat="1">
      <c r="A123" s="14"/>
      <c r="B123" s="239"/>
      <c r="C123" s="240"/>
      <c r="D123" s="217" t="s">
        <v>135</v>
      </c>
      <c r="E123" s="241" t="s">
        <v>28</v>
      </c>
      <c r="F123" s="242" t="s">
        <v>258</v>
      </c>
      <c r="G123" s="240"/>
      <c r="H123" s="243">
        <v>708.01800000000003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9" t="s">
        <v>135</v>
      </c>
      <c r="AU123" s="249" t="s">
        <v>79</v>
      </c>
      <c r="AV123" s="14" t="s">
        <v>127</v>
      </c>
      <c r="AW123" s="14" t="s">
        <v>33</v>
      </c>
      <c r="AX123" s="14" t="s">
        <v>79</v>
      </c>
      <c r="AY123" s="249" t="s">
        <v>119</v>
      </c>
    </row>
    <row r="124" s="2" customFormat="1" ht="16.5" customHeight="1">
      <c r="A124" s="38"/>
      <c r="B124" s="39"/>
      <c r="C124" s="204" t="s">
        <v>158</v>
      </c>
      <c r="D124" s="204" t="s">
        <v>122</v>
      </c>
      <c r="E124" s="205" t="s">
        <v>462</v>
      </c>
      <c r="F124" s="206" t="s">
        <v>463</v>
      </c>
      <c r="G124" s="207" t="s">
        <v>308</v>
      </c>
      <c r="H124" s="208">
        <v>314.58300000000003</v>
      </c>
      <c r="I124" s="209"/>
      <c r="J124" s="210">
        <f>ROUND(I124*H124,2)</f>
        <v>0</v>
      </c>
      <c r="K124" s="206" t="s">
        <v>126</v>
      </c>
      <c r="L124" s="44"/>
      <c r="M124" s="211" t="s">
        <v>28</v>
      </c>
      <c r="N124" s="212" t="s">
        <v>42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127</v>
      </c>
      <c r="AT124" s="215" t="s">
        <v>122</v>
      </c>
      <c r="AU124" s="215" t="s">
        <v>79</v>
      </c>
      <c r="AY124" s="17" t="s">
        <v>119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79</v>
      </c>
      <c r="BK124" s="216">
        <f>ROUND(I124*H124,2)</f>
        <v>0</v>
      </c>
      <c r="BL124" s="17" t="s">
        <v>127</v>
      </c>
      <c r="BM124" s="215" t="s">
        <v>464</v>
      </c>
    </row>
    <row r="125" s="2" customFormat="1">
      <c r="A125" s="38"/>
      <c r="B125" s="39"/>
      <c r="C125" s="40"/>
      <c r="D125" s="217" t="s">
        <v>129</v>
      </c>
      <c r="E125" s="40"/>
      <c r="F125" s="218" t="s">
        <v>465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129</v>
      </c>
      <c r="AU125" s="17" t="s">
        <v>79</v>
      </c>
    </row>
    <row r="126" s="2" customFormat="1">
      <c r="A126" s="38"/>
      <c r="B126" s="39"/>
      <c r="C126" s="40"/>
      <c r="D126" s="222" t="s">
        <v>131</v>
      </c>
      <c r="E126" s="40"/>
      <c r="F126" s="223" t="s">
        <v>466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131</v>
      </c>
      <c r="AU126" s="17" t="s">
        <v>79</v>
      </c>
    </row>
    <row r="127" s="13" customFormat="1">
      <c r="A127" s="13"/>
      <c r="B127" s="225"/>
      <c r="C127" s="226"/>
      <c r="D127" s="217" t="s">
        <v>135</v>
      </c>
      <c r="E127" s="227" t="s">
        <v>28</v>
      </c>
      <c r="F127" s="228" t="s">
        <v>467</v>
      </c>
      <c r="G127" s="226"/>
      <c r="H127" s="229">
        <v>314.58300000000003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135</v>
      </c>
      <c r="AU127" s="235" t="s">
        <v>79</v>
      </c>
      <c r="AV127" s="13" t="s">
        <v>81</v>
      </c>
      <c r="AW127" s="13" t="s">
        <v>33</v>
      </c>
      <c r="AX127" s="13" t="s">
        <v>79</v>
      </c>
      <c r="AY127" s="235" t="s">
        <v>119</v>
      </c>
    </row>
    <row r="128" s="2" customFormat="1" ht="16.5" customHeight="1">
      <c r="A128" s="38"/>
      <c r="B128" s="39"/>
      <c r="C128" s="260" t="s">
        <v>164</v>
      </c>
      <c r="D128" s="260" t="s">
        <v>267</v>
      </c>
      <c r="E128" s="261" t="s">
        <v>468</v>
      </c>
      <c r="F128" s="262" t="s">
        <v>469</v>
      </c>
      <c r="G128" s="263" t="s">
        <v>403</v>
      </c>
      <c r="H128" s="264">
        <v>566.24900000000002</v>
      </c>
      <c r="I128" s="265"/>
      <c r="J128" s="266">
        <f>ROUND(I128*H128,2)</f>
        <v>0</v>
      </c>
      <c r="K128" s="262" t="s">
        <v>126</v>
      </c>
      <c r="L128" s="267"/>
      <c r="M128" s="268" t="s">
        <v>28</v>
      </c>
      <c r="N128" s="269" t="s">
        <v>42</v>
      </c>
      <c r="O128" s="84"/>
      <c r="P128" s="213">
        <f>O128*H128</f>
        <v>0</v>
      </c>
      <c r="Q128" s="213">
        <v>1</v>
      </c>
      <c r="R128" s="213">
        <f>Q128*H128</f>
        <v>566.24900000000002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176</v>
      </c>
      <c r="AT128" s="215" t="s">
        <v>267</v>
      </c>
      <c r="AU128" s="215" t="s">
        <v>79</v>
      </c>
      <c r="AY128" s="17" t="s">
        <v>119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79</v>
      </c>
      <c r="BK128" s="216">
        <f>ROUND(I128*H128,2)</f>
        <v>0</v>
      </c>
      <c r="BL128" s="17" t="s">
        <v>127</v>
      </c>
      <c r="BM128" s="215" t="s">
        <v>470</v>
      </c>
    </row>
    <row r="129" s="2" customFormat="1">
      <c r="A129" s="38"/>
      <c r="B129" s="39"/>
      <c r="C129" s="40"/>
      <c r="D129" s="217" t="s">
        <v>129</v>
      </c>
      <c r="E129" s="40"/>
      <c r="F129" s="218" t="s">
        <v>469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129</v>
      </c>
      <c r="AU129" s="17" t="s">
        <v>79</v>
      </c>
    </row>
    <row r="130" s="13" customFormat="1">
      <c r="A130" s="13"/>
      <c r="B130" s="225"/>
      <c r="C130" s="226"/>
      <c r="D130" s="217" t="s">
        <v>135</v>
      </c>
      <c r="E130" s="227" t="s">
        <v>28</v>
      </c>
      <c r="F130" s="228" t="s">
        <v>471</v>
      </c>
      <c r="G130" s="226"/>
      <c r="H130" s="229">
        <v>566.24900000000002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135</v>
      </c>
      <c r="AU130" s="235" t="s">
        <v>79</v>
      </c>
      <c r="AV130" s="13" t="s">
        <v>81</v>
      </c>
      <c r="AW130" s="13" t="s">
        <v>33</v>
      </c>
      <c r="AX130" s="13" t="s">
        <v>79</v>
      </c>
      <c r="AY130" s="235" t="s">
        <v>119</v>
      </c>
    </row>
    <row r="131" s="2" customFormat="1" ht="16.5" customHeight="1">
      <c r="A131" s="38"/>
      <c r="B131" s="39"/>
      <c r="C131" s="204" t="s">
        <v>170</v>
      </c>
      <c r="D131" s="204" t="s">
        <v>122</v>
      </c>
      <c r="E131" s="205" t="s">
        <v>472</v>
      </c>
      <c r="F131" s="206" t="s">
        <v>473</v>
      </c>
      <c r="G131" s="207" t="s">
        <v>308</v>
      </c>
      <c r="H131" s="208">
        <v>577.03499999999997</v>
      </c>
      <c r="I131" s="209"/>
      <c r="J131" s="210">
        <f>ROUND(I131*H131,2)</f>
        <v>0</v>
      </c>
      <c r="K131" s="206" t="s">
        <v>126</v>
      </c>
      <c r="L131" s="44"/>
      <c r="M131" s="211" t="s">
        <v>28</v>
      </c>
      <c r="N131" s="212" t="s">
        <v>42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127</v>
      </c>
      <c r="AT131" s="215" t="s">
        <v>122</v>
      </c>
      <c r="AU131" s="215" t="s">
        <v>79</v>
      </c>
      <c r="AY131" s="17" t="s">
        <v>119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79</v>
      </c>
      <c r="BK131" s="216">
        <f>ROUND(I131*H131,2)</f>
        <v>0</v>
      </c>
      <c r="BL131" s="17" t="s">
        <v>127</v>
      </c>
      <c r="BM131" s="215" t="s">
        <v>474</v>
      </c>
    </row>
    <row r="132" s="2" customFormat="1">
      <c r="A132" s="38"/>
      <c r="B132" s="39"/>
      <c r="C132" s="40"/>
      <c r="D132" s="217" t="s">
        <v>129</v>
      </c>
      <c r="E132" s="40"/>
      <c r="F132" s="218" t="s">
        <v>475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129</v>
      </c>
      <c r="AU132" s="17" t="s">
        <v>79</v>
      </c>
    </row>
    <row r="133" s="2" customFormat="1">
      <c r="A133" s="38"/>
      <c r="B133" s="39"/>
      <c r="C133" s="40"/>
      <c r="D133" s="222" t="s">
        <v>131</v>
      </c>
      <c r="E133" s="40"/>
      <c r="F133" s="223" t="s">
        <v>476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131</v>
      </c>
      <c r="AU133" s="17" t="s">
        <v>79</v>
      </c>
    </row>
    <row r="134" s="2" customFormat="1">
      <c r="A134" s="38"/>
      <c r="B134" s="39"/>
      <c r="C134" s="40"/>
      <c r="D134" s="217" t="s">
        <v>133</v>
      </c>
      <c r="E134" s="40"/>
      <c r="F134" s="224" t="s">
        <v>477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133</v>
      </c>
      <c r="AU134" s="17" t="s">
        <v>79</v>
      </c>
    </row>
    <row r="135" s="13" customFormat="1">
      <c r="A135" s="13"/>
      <c r="B135" s="225"/>
      <c r="C135" s="226"/>
      <c r="D135" s="217" t="s">
        <v>135</v>
      </c>
      <c r="E135" s="227" t="s">
        <v>28</v>
      </c>
      <c r="F135" s="228" t="s">
        <v>452</v>
      </c>
      <c r="G135" s="226"/>
      <c r="H135" s="229">
        <v>139.15000000000001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135</v>
      </c>
      <c r="AU135" s="235" t="s">
        <v>79</v>
      </c>
      <c r="AV135" s="13" t="s">
        <v>81</v>
      </c>
      <c r="AW135" s="13" t="s">
        <v>33</v>
      </c>
      <c r="AX135" s="13" t="s">
        <v>71</v>
      </c>
      <c r="AY135" s="235" t="s">
        <v>119</v>
      </c>
    </row>
    <row r="136" s="13" customFormat="1">
      <c r="A136" s="13"/>
      <c r="B136" s="225"/>
      <c r="C136" s="226"/>
      <c r="D136" s="217" t="s">
        <v>135</v>
      </c>
      <c r="E136" s="227" t="s">
        <v>28</v>
      </c>
      <c r="F136" s="228" t="s">
        <v>453</v>
      </c>
      <c r="G136" s="226"/>
      <c r="H136" s="229">
        <v>410.72500000000002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135</v>
      </c>
      <c r="AU136" s="235" t="s">
        <v>79</v>
      </c>
      <c r="AV136" s="13" t="s">
        <v>81</v>
      </c>
      <c r="AW136" s="13" t="s">
        <v>33</v>
      </c>
      <c r="AX136" s="13" t="s">
        <v>71</v>
      </c>
      <c r="AY136" s="235" t="s">
        <v>119</v>
      </c>
    </row>
    <row r="137" s="13" customFormat="1">
      <c r="A137" s="13"/>
      <c r="B137" s="225"/>
      <c r="C137" s="226"/>
      <c r="D137" s="217" t="s">
        <v>135</v>
      </c>
      <c r="E137" s="227" t="s">
        <v>28</v>
      </c>
      <c r="F137" s="228" t="s">
        <v>454</v>
      </c>
      <c r="G137" s="226"/>
      <c r="H137" s="229">
        <v>15.4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135</v>
      </c>
      <c r="AU137" s="235" t="s">
        <v>79</v>
      </c>
      <c r="AV137" s="13" t="s">
        <v>81</v>
      </c>
      <c r="AW137" s="13" t="s">
        <v>33</v>
      </c>
      <c r="AX137" s="13" t="s">
        <v>71</v>
      </c>
      <c r="AY137" s="235" t="s">
        <v>119</v>
      </c>
    </row>
    <row r="138" s="13" customFormat="1">
      <c r="A138" s="13"/>
      <c r="B138" s="225"/>
      <c r="C138" s="226"/>
      <c r="D138" s="217" t="s">
        <v>135</v>
      </c>
      <c r="E138" s="227" t="s">
        <v>28</v>
      </c>
      <c r="F138" s="228" t="s">
        <v>455</v>
      </c>
      <c r="G138" s="226"/>
      <c r="H138" s="229">
        <v>11.76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135</v>
      </c>
      <c r="AU138" s="235" t="s">
        <v>79</v>
      </c>
      <c r="AV138" s="13" t="s">
        <v>81</v>
      </c>
      <c r="AW138" s="13" t="s">
        <v>33</v>
      </c>
      <c r="AX138" s="13" t="s">
        <v>71</v>
      </c>
      <c r="AY138" s="235" t="s">
        <v>119</v>
      </c>
    </row>
    <row r="139" s="14" customFormat="1">
      <c r="A139" s="14"/>
      <c r="B139" s="239"/>
      <c r="C139" s="240"/>
      <c r="D139" s="217" t="s">
        <v>135</v>
      </c>
      <c r="E139" s="241" t="s">
        <v>28</v>
      </c>
      <c r="F139" s="242" t="s">
        <v>258</v>
      </c>
      <c r="G139" s="240"/>
      <c r="H139" s="243">
        <v>577.03499999999997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9" t="s">
        <v>135</v>
      </c>
      <c r="AU139" s="249" t="s">
        <v>79</v>
      </c>
      <c r="AV139" s="14" t="s">
        <v>127</v>
      </c>
      <c r="AW139" s="14" t="s">
        <v>33</v>
      </c>
      <c r="AX139" s="14" t="s">
        <v>79</v>
      </c>
      <c r="AY139" s="249" t="s">
        <v>119</v>
      </c>
    </row>
    <row r="140" s="2" customFormat="1" ht="16.5" customHeight="1">
      <c r="A140" s="38"/>
      <c r="B140" s="39"/>
      <c r="C140" s="204" t="s">
        <v>176</v>
      </c>
      <c r="D140" s="204" t="s">
        <v>122</v>
      </c>
      <c r="E140" s="205" t="s">
        <v>478</v>
      </c>
      <c r="F140" s="206" t="s">
        <v>473</v>
      </c>
      <c r="G140" s="207" t="s">
        <v>308</v>
      </c>
      <c r="H140" s="208">
        <v>30.359999999999999</v>
      </c>
      <c r="I140" s="209"/>
      <c r="J140" s="210">
        <f>ROUND(I140*H140,2)</f>
        <v>0</v>
      </c>
      <c r="K140" s="206" t="s">
        <v>126</v>
      </c>
      <c r="L140" s="44"/>
      <c r="M140" s="211" t="s">
        <v>28</v>
      </c>
      <c r="N140" s="212" t="s">
        <v>42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127</v>
      </c>
      <c r="AT140" s="215" t="s">
        <v>122</v>
      </c>
      <c r="AU140" s="215" t="s">
        <v>79</v>
      </c>
      <c r="AY140" s="17" t="s">
        <v>119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79</v>
      </c>
      <c r="BK140" s="216">
        <f>ROUND(I140*H140,2)</f>
        <v>0</v>
      </c>
      <c r="BL140" s="17" t="s">
        <v>127</v>
      </c>
      <c r="BM140" s="215" t="s">
        <v>479</v>
      </c>
    </row>
    <row r="141" s="2" customFormat="1">
      <c r="A141" s="38"/>
      <c r="B141" s="39"/>
      <c r="C141" s="40"/>
      <c r="D141" s="217" t="s">
        <v>129</v>
      </c>
      <c r="E141" s="40"/>
      <c r="F141" s="218" t="s">
        <v>475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129</v>
      </c>
      <c r="AU141" s="17" t="s">
        <v>79</v>
      </c>
    </row>
    <row r="142" s="2" customFormat="1">
      <c r="A142" s="38"/>
      <c r="B142" s="39"/>
      <c r="C142" s="40"/>
      <c r="D142" s="222" t="s">
        <v>131</v>
      </c>
      <c r="E142" s="40"/>
      <c r="F142" s="223" t="s">
        <v>480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131</v>
      </c>
      <c r="AU142" s="17" t="s">
        <v>79</v>
      </c>
    </row>
    <row r="143" s="13" customFormat="1">
      <c r="A143" s="13"/>
      <c r="B143" s="225"/>
      <c r="C143" s="226"/>
      <c r="D143" s="217" t="s">
        <v>135</v>
      </c>
      <c r="E143" s="227" t="s">
        <v>28</v>
      </c>
      <c r="F143" s="228" t="s">
        <v>481</v>
      </c>
      <c r="G143" s="226"/>
      <c r="H143" s="229">
        <v>30.359999999999999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135</v>
      </c>
      <c r="AU143" s="235" t="s">
        <v>79</v>
      </c>
      <c r="AV143" s="13" t="s">
        <v>81</v>
      </c>
      <c r="AW143" s="13" t="s">
        <v>33</v>
      </c>
      <c r="AX143" s="13" t="s">
        <v>79</v>
      </c>
      <c r="AY143" s="235" t="s">
        <v>119</v>
      </c>
    </row>
    <row r="144" s="2" customFormat="1" ht="16.5" customHeight="1">
      <c r="A144" s="38"/>
      <c r="B144" s="39"/>
      <c r="C144" s="260" t="s">
        <v>120</v>
      </c>
      <c r="D144" s="260" t="s">
        <v>267</v>
      </c>
      <c r="E144" s="261" t="s">
        <v>482</v>
      </c>
      <c r="F144" s="262" t="s">
        <v>483</v>
      </c>
      <c r="G144" s="263" t="s">
        <v>403</v>
      </c>
      <c r="H144" s="264">
        <v>54.648000000000003</v>
      </c>
      <c r="I144" s="265"/>
      <c r="J144" s="266">
        <f>ROUND(I144*H144,2)</f>
        <v>0</v>
      </c>
      <c r="K144" s="262" t="s">
        <v>126</v>
      </c>
      <c r="L144" s="267"/>
      <c r="M144" s="268" t="s">
        <v>28</v>
      </c>
      <c r="N144" s="269" t="s">
        <v>42</v>
      </c>
      <c r="O144" s="84"/>
      <c r="P144" s="213">
        <f>O144*H144</f>
        <v>0</v>
      </c>
      <c r="Q144" s="213">
        <v>1</v>
      </c>
      <c r="R144" s="213">
        <f>Q144*H144</f>
        <v>54.648000000000003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176</v>
      </c>
      <c r="AT144" s="215" t="s">
        <v>267</v>
      </c>
      <c r="AU144" s="215" t="s">
        <v>79</v>
      </c>
      <c r="AY144" s="17" t="s">
        <v>119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79</v>
      </c>
      <c r="BK144" s="216">
        <f>ROUND(I144*H144,2)</f>
        <v>0</v>
      </c>
      <c r="BL144" s="17" t="s">
        <v>127</v>
      </c>
      <c r="BM144" s="215" t="s">
        <v>484</v>
      </c>
    </row>
    <row r="145" s="2" customFormat="1">
      <c r="A145" s="38"/>
      <c r="B145" s="39"/>
      <c r="C145" s="40"/>
      <c r="D145" s="217" t="s">
        <v>129</v>
      </c>
      <c r="E145" s="40"/>
      <c r="F145" s="218" t="s">
        <v>483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129</v>
      </c>
      <c r="AU145" s="17" t="s">
        <v>79</v>
      </c>
    </row>
    <row r="146" s="13" customFormat="1">
      <c r="A146" s="13"/>
      <c r="B146" s="225"/>
      <c r="C146" s="226"/>
      <c r="D146" s="217" t="s">
        <v>135</v>
      </c>
      <c r="E146" s="227" t="s">
        <v>28</v>
      </c>
      <c r="F146" s="228" t="s">
        <v>485</v>
      </c>
      <c r="G146" s="226"/>
      <c r="H146" s="229">
        <v>54.648000000000003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135</v>
      </c>
      <c r="AU146" s="235" t="s">
        <v>79</v>
      </c>
      <c r="AV146" s="13" t="s">
        <v>81</v>
      </c>
      <c r="AW146" s="13" t="s">
        <v>33</v>
      </c>
      <c r="AX146" s="13" t="s">
        <v>79</v>
      </c>
      <c r="AY146" s="235" t="s">
        <v>119</v>
      </c>
    </row>
    <row r="147" s="2" customFormat="1" ht="16.5" customHeight="1">
      <c r="A147" s="38"/>
      <c r="B147" s="39"/>
      <c r="C147" s="204" t="s">
        <v>188</v>
      </c>
      <c r="D147" s="204" t="s">
        <v>122</v>
      </c>
      <c r="E147" s="205" t="s">
        <v>486</v>
      </c>
      <c r="F147" s="206" t="s">
        <v>487</v>
      </c>
      <c r="G147" s="207" t="s">
        <v>488</v>
      </c>
      <c r="H147" s="208">
        <v>813.79200000000003</v>
      </c>
      <c r="I147" s="209"/>
      <c r="J147" s="210">
        <f>ROUND(I147*H147,2)</f>
        <v>0</v>
      </c>
      <c r="K147" s="206" t="s">
        <v>126</v>
      </c>
      <c r="L147" s="44"/>
      <c r="M147" s="211" t="s">
        <v>28</v>
      </c>
      <c r="N147" s="212" t="s">
        <v>42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247</v>
      </c>
      <c r="AT147" s="215" t="s">
        <v>122</v>
      </c>
      <c r="AU147" s="215" t="s">
        <v>79</v>
      </c>
      <c r="AY147" s="17" t="s">
        <v>119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79</v>
      </c>
      <c r="BK147" s="216">
        <f>ROUND(I147*H147,2)</f>
        <v>0</v>
      </c>
      <c r="BL147" s="17" t="s">
        <v>247</v>
      </c>
      <c r="BM147" s="215" t="s">
        <v>489</v>
      </c>
    </row>
    <row r="148" s="2" customFormat="1">
      <c r="A148" s="38"/>
      <c r="B148" s="39"/>
      <c r="C148" s="40"/>
      <c r="D148" s="217" t="s">
        <v>129</v>
      </c>
      <c r="E148" s="40"/>
      <c r="F148" s="218" t="s">
        <v>490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129</v>
      </c>
      <c r="AU148" s="17" t="s">
        <v>79</v>
      </c>
    </row>
    <row r="149" s="2" customFormat="1">
      <c r="A149" s="38"/>
      <c r="B149" s="39"/>
      <c r="C149" s="40"/>
      <c r="D149" s="222" t="s">
        <v>131</v>
      </c>
      <c r="E149" s="40"/>
      <c r="F149" s="223" t="s">
        <v>491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131</v>
      </c>
      <c r="AU149" s="17" t="s">
        <v>79</v>
      </c>
    </row>
    <row r="150" s="13" customFormat="1">
      <c r="A150" s="13"/>
      <c r="B150" s="225"/>
      <c r="C150" s="226"/>
      <c r="D150" s="217" t="s">
        <v>135</v>
      </c>
      <c r="E150" s="227" t="s">
        <v>28</v>
      </c>
      <c r="F150" s="228" t="s">
        <v>492</v>
      </c>
      <c r="G150" s="226"/>
      <c r="H150" s="229">
        <v>813.79200000000003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135</v>
      </c>
      <c r="AU150" s="235" t="s">
        <v>79</v>
      </c>
      <c r="AV150" s="13" t="s">
        <v>81</v>
      </c>
      <c r="AW150" s="13" t="s">
        <v>33</v>
      </c>
      <c r="AX150" s="13" t="s">
        <v>79</v>
      </c>
      <c r="AY150" s="235" t="s">
        <v>119</v>
      </c>
    </row>
    <row r="151" s="2" customFormat="1" ht="16.5" customHeight="1">
      <c r="A151" s="38"/>
      <c r="B151" s="39"/>
      <c r="C151" s="260" t="s">
        <v>196</v>
      </c>
      <c r="D151" s="260" t="s">
        <v>267</v>
      </c>
      <c r="E151" s="261" t="s">
        <v>493</v>
      </c>
      <c r="F151" s="262" t="s">
        <v>494</v>
      </c>
      <c r="G151" s="263" t="s">
        <v>495</v>
      </c>
      <c r="H151" s="264">
        <v>16.276</v>
      </c>
      <c r="I151" s="265"/>
      <c r="J151" s="266">
        <f>ROUND(I151*H151,2)</f>
        <v>0</v>
      </c>
      <c r="K151" s="262" t="s">
        <v>126</v>
      </c>
      <c r="L151" s="267"/>
      <c r="M151" s="268" t="s">
        <v>28</v>
      </c>
      <c r="N151" s="269" t="s">
        <v>42</v>
      </c>
      <c r="O151" s="84"/>
      <c r="P151" s="213">
        <f>O151*H151</f>
        <v>0</v>
      </c>
      <c r="Q151" s="213">
        <v>0.001</v>
      </c>
      <c r="R151" s="213">
        <f>Q151*H151</f>
        <v>0.016275999999999999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247</v>
      </c>
      <c r="AT151" s="215" t="s">
        <v>267</v>
      </c>
      <c r="AU151" s="215" t="s">
        <v>79</v>
      </c>
      <c r="AY151" s="17" t="s">
        <v>119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79</v>
      </c>
      <c r="BK151" s="216">
        <f>ROUND(I151*H151,2)</f>
        <v>0</v>
      </c>
      <c r="BL151" s="17" t="s">
        <v>247</v>
      </c>
      <c r="BM151" s="215" t="s">
        <v>496</v>
      </c>
    </row>
    <row r="152" s="2" customFormat="1">
      <c r="A152" s="38"/>
      <c r="B152" s="39"/>
      <c r="C152" s="40"/>
      <c r="D152" s="217" t="s">
        <v>129</v>
      </c>
      <c r="E152" s="40"/>
      <c r="F152" s="218" t="s">
        <v>494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129</v>
      </c>
      <c r="AU152" s="17" t="s">
        <v>79</v>
      </c>
    </row>
    <row r="153" s="13" customFormat="1">
      <c r="A153" s="13"/>
      <c r="B153" s="225"/>
      <c r="C153" s="226"/>
      <c r="D153" s="217" t="s">
        <v>135</v>
      </c>
      <c r="E153" s="226"/>
      <c r="F153" s="228" t="s">
        <v>497</v>
      </c>
      <c r="G153" s="226"/>
      <c r="H153" s="229">
        <v>16.276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135</v>
      </c>
      <c r="AU153" s="235" t="s">
        <v>79</v>
      </c>
      <c r="AV153" s="13" t="s">
        <v>81</v>
      </c>
      <c r="AW153" s="13" t="s">
        <v>4</v>
      </c>
      <c r="AX153" s="13" t="s">
        <v>79</v>
      </c>
      <c r="AY153" s="235" t="s">
        <v>119</v>
      </c>
    </row>
    <row r="154" s="2" customFormat="1" ht="16.5" customHeight="1">
      <c r="A154" s="38"/>
      <c r="B154" s="39"/>
      <c r="C154" s="204" t="s">
        <v>203</v>
      </c>
      <c r="D154" s="204" t="s">
        <v>122</v>
      </c>
      <c r="E154" s="205" t="s">
        <v>498</v>
      </c>
      <c r="F154" s="206" t="s">
        <v>499</v>
      </c>
      <c r="G154" s="207" t="s">
        <v>125</v>
      </c>
      <c r="H154" s="208">
        <v>157.28</v>
      </c>
      <c r="I154" s="209"/>
      <c r="J154" s="210">
        <f>ROUND(I154*H154,2)</f>
        <v>0</v>
      </c>
      <c r="K154" s="206" t="s">
        <v>126</v>
      </c>
      <c r="L154" s="44"/>
      <c r="M154" s="211" t="s">
        <v>28</v>
      </c>
      <c r="N154" s="212" t="s">
        <v>42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247</v>
      </c>
      <c r="AT154" s="215" t="s">
        <v>122</v>
      </c>
      <c r="AU154" s="215" t="s">
        <v>79</v>
      </c>
      <c r="AY154" s="17" t="s">
        <v>119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79</v>
      </c>
      <c r="BK154" s="216">
        <f>ROUND(I154*H154,2)</f>
        <v>0</v>
      </c>
      <c r="BL154" s="17" t="s">
        <v>247</v>
      </c>
      <c r="BM154" s="215" t="s">
        <v>500</v>
      </c>
    </row>
    <row r="155" s="2" customFormat="1">
      <c r="A155" s="38"/>
      <c r="B155" s="39"/>
      <c r="C155" s="40"/>
      <c r="D155" s="217" t="s">
        <v>129</v>
      </c>
      <c r="E155" s="40"/>
      <c r="F155" s="218" t="s">
        <v>501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129</v>
      </c>
      <c r="AU155" s="17" t="s">
        <v>79</v>
      </c>
    </row>
    <row r="156" s="2" customFormat="1">
      <c r="A156" s="38"/>
      <c r="B156" s="39"/>
      <c r="C156" s="40"/>
      <c r="D156" s="222" t="s">
        <v>131</v>
      </c>
      <c r="E156" s="40"/>
      <c r="F156" s="223" t="s">
        <v>502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131</v>
      </c>
      <c r="AU156" s="17" t="s">
        <v>79</v>
      </c>
    </row>
    <row r="157" s="13" customFormat="1">
      <c r="A157" s="13"/>
      <c r="B157" s="225"/>
      <c r="C157" s="226"/>
      <c r="D157" s="217" t="s">
        <v>135</v>
      </c>
      <c r="E157" s="227" t="s">
        <v>28</v>
      </c>
      <c r="F157" s="228" t="s">
        <v>503</v>
      </c>
      <c r="G157" s="226"/>
      <c r="H157" s="229">
        <v>157.28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135</v>
      </c>
      <c r="AU157" s="235" t="s">
        <v>79</v>
      </c>
      <c r="AV157" s="13" t="s">
        <v>81</v>
      </c>
      <c r="AW157" s="13" t="s">
        <v>33</v>
      </c>
      <c r="AX157" s="13" t="s">
        <v>79</v>
      </c>
      <c r="AY157" s="235" t="s">
        <v>119</v>
      </c>
    </row>
    <row r="158" s="2" customFormat="1" ht="16.5" customHeight="1">
      <c r="A158" s="38"/>
      <c r="B158" s="39"/>
      <c r="C158" s="204" t="s">
        <v>209</v>
      </c>
      <c r="D158" s="204" t="s">
        <v>122</v>
      </c>
      <c r="E158" s="205" t="s">
        <v>504</v>
      </c>
      <c r="F158" s="206" t="s">
        <v>505</v>
      </c>
      <c r="G158" s="207" t="s">
        <v>488</v>
      </c>
      <c r="H158" s="208">
        <v>813.79200000000003</v>
      </c>
      <c r="I158" s="209"/>
      <c r="J158" s="210">
        <f>ROUND(I158*H158,2)</f>
        <v>0</v>
      </c>
      <c r="K158" s="206" t="s">
        <v>126</v>
      </c>
      <c r="L158" s="44"/>
      <c r="M158" s="211" t="s">
        <v>28</v>
      </c>
      <c r="N158" s="212" t="s">
        <v>42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127</v>
      </c>
      <c r="AT158" s="215" t="s">
        <v>122</v>
      </c>
      <c r="AU158" s="215" t="s">
        <v>79</v>
      </c>
      <c r="AY158" s="17" t="s">
        <v>119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79</v>
      </c>
      <c r="BK158" s="216">
        <f>ROUND(I158*H158,2)</f>
        <v>0</v>
      </c>
      <c r="BL158" s="17" t="s">
        <v>127</v>
      </c>
      <c r="BM158" s="215" t="s">
        <v>506</v>
      </c>
    </row>
    <row r="159" s="2" customFormat="1">
      <c r="A159" s="38"/>
      <c r="B159" s="39"/>
      <c r="C159" s="40"/>
      <c r="D159" s="217" t="s">
        <v>129</v>
      </c>
      <c r="E159" s="40"/>
      <c r="F159" s="218" t="s">
        <v>507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129</v>
      </c>
      <c r="AU159" s="17" t="s">
        <v>79</v>
      </c>
    </row>
    <row r="160" s="2" customFormat="1">
      <c r="A160" s="38"/>
      <c r="B160" s="39"/>
      <c r="C160" s="40"/>
      <c r="D160" s="222" t="s">
        <v>131</v>
      </c>
      <c r="E160" s="40"/>
      <c r="F160" s="223" t="s">
        <v>508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131</v>
      </c>
      <c r="AU160" s="17" t="s">
        <v>79</v>
      </c>
    </row>
    <row r="161" s="2" customFormat="1">
      <c r="A161" s="38"/>
      <c r="B161" s="39"/>
      <c r="C161" s="40"/>
      <c r="D161" s="217" t="s">
        <v>133</v>
      </c>
      <c r="E161" s="40"/>
      <c r="F161" s="224" t="s">
        <v>509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133</v>
      </c>
      <c r="AU161" s="17" t="s">
        <v>79</v>
      </c>
    </row>
    <row r="162" s="13" customFormat="1">
      <c r="A162" s="13"/>
      <c r="B162" s="225"/>
      <c r="C162" s="226"/>
      <c r="D162" s="217" t="s">
        <v>135</v>
      </c>
      <c r="E162" s="227" t="s">
        <v>28</v>
      </c>
      <c r="F162" s="228" t="s">
        <v>510</v>
      </c>
      <c r="G162" s="226"/>
      <c r="H162" s="229">
        <v>813.79200000000003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135</v>
      </c>
      <c r="AU162" s="235" t="s">
        <v>79</v>
      </c>
      <c r="AV162" s="13" t="s">
        <v>81</v>
      </c>
      <c r="AW162" s="13" t="s">
        <v>33</v>
      </c>
      <c r="AX162" s="13" t="s">
        <v>79</v>
      </c>
      <c r="AY162" s="235" t="s">
        <v>119</v>
      </c>
    </row>
    <row r="163" s="2" customFormat="1" ht="16.5" customHeight="1">
      <c r="A163" s="38"/>
      <c r="B163" s="39"/>
      <c r="C163" s="204" t="s">
        <v>217</v>
      </c>
      <c r="D163" s="204" t="s">
        <v>122</v>
      </c>
      <c r="E163" s="205" t="s">
        <v>511</v>
      </c>
      <c r="F163" s="206" t="s">
        <v>512</v>
      </c>
      <c r="G163" s="207" t="s">
        <v>308</v>
      </c>
      <c r="H163" s="208">
        <v>48.828000000000003</v>
      </c>
      <c r="I163" s="209"/>
      <c r="J163" s="210">
        <f>ROUND(I163*H163,2)</f>
        <v>0</v>
      </c>
      <c r="K163" s="206" t="s">
        <v>126</v>
      </c>
      <c r="L163" s="44"/>
      <c r="M163" s="211" t="s">
        <v>28</v>
      </c>
      <c r="N163" s="212" t="s">
        <v>42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127</v>
      </c>
      <c r="AT163" s="215" t="s">
        <v>122</v>
      </c>
      <c r="AU163" s="215" t="s">
        <v>79</v>
      </c>
      <c r="AY163" s="17" t="s">
        <v>119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79</v>
      </c>
      <c r="BK163" s="216">
        <f>ROUND(I163*H163,2)</f>
        <v>0</v>
      </c>
      <c r="BL163" s="17" t="s">
        <v>127</v>
      </c>
      <c r="BM163" s="215" t="s">
        <v>513</v>
      </c>
    </row>
    <row r="164" s="2" customFormat="1">
      <c r="A164" s="38"/>
      <c r="B164" s="39"/>
      <c r="C164" s="40"/>
      <c r="D164" s="217" t="s">
        <v>129</v>
      </c>
      <c r="E164" s="40"/>
      <c r="F164" s="218" t="s">
        <v>514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129</v>
      </c>
      <c r="AU164" s="17" t="s">
        <v>79</v>
      </c>
    </row>
    <row r="165" s="2" customFormat="1">
      <c r="A165" s="38"/>
      <c r="B165" s="39"/>
      <c r="C165" s="40"/>
      <c r="D165" s="222" t="s">
        <v>131</v>
      </c>
      <c r="E165" s="40"/>
      <c r="F165" s="223" t="s">
        <v>515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131</v>
      </c>
      <c r="AU165" s="17" t="s">
        <v>79</v>
      </c>
    </row>
    <row r="166" s="13" customFormat="1">
      <c r="A166" s="13"/>
      <c r="B166" s="225"/>
      <c r="C166" s="226"/>
      <c r="D166" s="217" t="s">
        <v>135</v>
      </c>
      <c r="E166" s="227" t="s">
        <v>28</v>
      </c>
      <c r="F166" s="228" t="s">
        <v>516</v>
      </c>
      <c r="G166" s="226"/>
      <c r="H166" s="229">
        <v>48.828000000000003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135</v>
      </c>
      <c r="AU166" s="235" t="s">
        <v>79</v>
      </c>
      <c r="AV166" s="13" t="s">
        <v>81</v>
      </c>
      <c r="AW166" s="13" t="s">
        <v>33</v>
      </c>
      <c r="AX166" s="13" t="s">
        <v>79</v>
      </c>
      <c r="AY166" s="235" t="s">
        <v>119</v>
      </c>
    </row>
    <row r="167" s="12" customFormat="1" ht="25.92" customHeight="1">
      <c r="A167" s="12"/>
      <c r="B167" s="188"/>
      <c r="C167" s="189"/>
      <c r="D167" s="190" t="s">
        <v>70</v>
      </c>
      <c r="E167" s="191" t="s">
        <v>81</v>
      </c>
      <c r="F167" s="191" t="s">
        <v>517</v>
      </c>
      <c r="G167" s="189"/>
      <c r="H167" s="189"/>
      <c r="I167" s="192"/>
      <c r="J167" s="193">
        <f>BK167</f>
        <v>0</v>
      </c>
      <c r="K167" s="189"/>
      <c r="L167" s="194"/>
      <c r="M167" s="195"/>
      <c r="N167" s="196"/>
      <c r="O167" s="196"/>
      <c r="P167" s="197">
        <f>SUM(P168:P253)</f>
        <v>0</v>
      </c>
      <c r="Q167" s="196"/>
      <c r="R167" s="197">
        <f>SUM(R168:R253)</f>
        <v>296.49091227999992</v>
      </c>
      <c r="S167" s="196"/>
      <c r="T167" s="198">
        <f>SUM(T168:T253)</f>
        <v>3.4139999999999997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9" t="s">
        <v>127</v>
      </c>
      <c r="AT167" s="200" t="s">
        <v>70</v>
      </c>
      <c r="AU167" s="200" t="s">
        <v>71</v>
      </c>
      <c r="AY167" s="199" t="s">
        <v>119</v>
      </c>
      <c r="BK167" s="201">
        <f>SUM(BK168:BK253)</f>
        <v>0</v>
      </c>
    </row>
    <row r="168" s="2" customFormat="1" ht="16.5" customHeight="1">
      <c r="A168" s="38"/>
      <c r="B168" s="39"/>
      <c r="C168" s="204" t="s">
        <v>8</v>
      </c>
      <c r="D168" s="204" t="s">
        <v>122</v>
      </c>
      <c r="E168" s="205" t="s">
        <v>518</v>
      </c>
      <c r="F168" s="206" t="s">
        <v>519</v>
      </c>
      <c r="G168" s="207" t="s">
        <v>308</v>
      </c>
      <c r="H168" s="208">
        <v>2.8079999999999998</v>
      </c>
      <c r="I168" s="209"/>
      <c r="J168" s="210">
        <f>ROUND(I168*H168,2)</f>
        <v>0</v>
      </c>
      <c r="K168" s="206" t="s">
        <v>126</v>
      </c>
      <c r="L168" s="44"/>
      <c r="M168" s="211" t="s">
        <v>28</v>
      </c>
      <c r="N168" s="212" t="s">
        <v>42</v>
      </c>
      <c r="O168" s="84"/>
      <c r="P168" s="213">
        <f>O168*H168</f>
        <v>0</v>
      </c>
      <c r="Q168" s="213">
        <v>2.3010199999999998</v>
      </c>
      <c r="R168" s="213">
        <f>Q168*H168</f>
        <v>6.4612641599999989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127</v>
      </c>
      <c r="AT168" s="215" t="s">
        <v>122</v>
      </c>
      <c r="AU168" s="215" t="s">
        <v>79</v>
      </c>
      <c r="AY168" s="17" t="s">
        <v>119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79</v>
      </c>
      <c r="BK168" s="216">
        <f>ROUND(I168*H168,2)</f>
        <v>0</v>
      </c>
      <c r="BL168" s="17" t="s">
        <v>127</v>
      </c>
      <c r="BM168" s="215" t="s">
        <v>520</v>
      </c>
    </row>
    <row r="169" s="2" customFormat="1">
      <c r="A169" s="38"/>
      <c r="B169" s="39"/>
      <c r="C169" s="40"/>
      <c r="D169" s="217" t="s">
        <v>129</v>
      </c>
      <c r="E169" s="40"/>
      <c r="F169" s="218" t="s">
        <v>519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129</v>
      </c>
      <c r="AU169" s="17" t="s">
        <v>79</v>
      </c>
    </row>
    <row r="170" s="2" customFormat="1">
      <c r="A170" s="38"/>
      <c r="B170" s="39"/>
      <c r="C170" s="40"/>
      <c r="D170" s="222" t="s">
        <v>131</v>
      </c>
      <c r="E170" s="40"/>
      <c r="F170" s="223" t="s">
        <v>521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131</v>
      </c>
      <c r="AU170" s="17" t="s">
        <v>79</v>
      </c>
    </row>
    <row r="171" s="13" customFormat="1">
      <c r="A171" s="13"/>
      <c r="B171" s="225"/>
      <c r="C171" s="226"/>
      <c r="D171" s="217" t="s">
        <v>135</v>
      </c>
      <c r="E171" s="227" t="s">
        <v>28</v>
      </c>
      <c r="F171" s="228" t="s">
        <v>522</v>
      </c>
      <c r="G171" s="226"/>
      <c r="H171" s="229">
        <v>2.8079999999999998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135</v>
      </c>
      <c r="AU171" s="235" t="s">
        <v>79</v>
      </c>
      <c r="AV171" s="13" t="s">
        <v>81</v>
      </c>
      <c r="AW171" s="13" t="s">
        <v>33</v>
      </c>
      <c r="AX171" s="13" t="s">
        <v>79</v>
      </c>
      <c r="AY171" s="235" t="s">
        <v>119</v>
      </c>
    </row>
    <row r="172" s="2" customFormat="1" ht="16.5" customHeight="1">
      <c r="A172" s="38"/>
      <c r="B172" s="39"/>
      <c r="C172" s="204" t="s">
        <v>227</v>
      </c>
      <c r="D172" s="204" t="s">
        <v>122</v>
      </c>
      <c r="E172" s="205" t="s">
        <v>523</v>
      </c>
      <c r="F172" s="206" t="s">
        <v>524</v>
      </c>
      <c r="G172" s="207" t="s">
        <v>381</v>
      </c>
      <c r="H172" s="208">
        <v>60</v>
      </c>
      <c r="I172" s="209"/>
      <c r="J172" s="210">
        <f>ROUND(I172*H172,2)</f>
        <v>0</v>
      </c>
      <c r="K172" s="206" t="s">
        <v>126</v>
      </c>
      <c r="L172" s="44"/>
      <c r="M172" s="211" t="s">
        <v>28</v>
      </c>
      <c r="N172" s="212" t="s">
        <v>42</v>
      </c>
      <c r="O172" s="84"/>
      <c r="P172" s="213">
        <f>O172*H172</f>
        <v>0</v>
      </c>
      <c r="Q172" s="213">
        <v>4.0000000000000003E-05</v>
      </c>
      <c r="R172" s="213">
        <f>Q172*H172</f>
        <v>0.0024000000000000002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247</v>
      </c>
      <c r="AT172" s="215" t="s">
        <v>122</v>
      </c>
      <c r="AU172" s="215" t="s">
        <v>79</v>
      </c>
      <c r="AY172" s="17" t="s">
        <v>119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79</v>
      </c>
      <c r="BK172" s="216">
        <f>ROUND(I172*H172,2)</f>
        <v>0</v>
      </c>
      <c r="BL172" s="17" t="s">
        <v>247</v>
      </c>
      <c r="BM172" s="215" t="s">
        <v>525</v>
      </c>
    </row>
    <row r="173" s="2" customFormat="1">
      <c r="A173" s="38"/>
      <c r="B173" s="39"/>
      <c r="C173" s="40"/>
      <c r="D173" s="217" t="s">
        <v>129</v>
      </c>
      <c r="E173" s="40"/>
      <c r="F173" s="218" t="s">
        <v>526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129</v>
      </c>
      <c r="AU173" s="17" t="s">
        <v>79</v>
      </c>
    </row>
    <row r="174" s="2" customFormat="1">
      <c r="A174" s="38"/>
      <c r="B174" s="39"/>
      <c r="C174" s="40"/>
      <c r="D174" s="222" t="s">
        <v>131</v>
      </c>
      <c r="E174" s="40"/>
      <c r="F174" s="223" t="s">
        <v>527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131</v>
      </c>
      <c r="AU174" s="17" t="s">
        <v>79</v>
      </c>
    </row>
    <row r="175" s="13" customFormat="1">
      <c r="A175" s="13"/>
      <c r="B175" s="225"/>
      <c r="C175" s="226"/>
      <c r="D175" s="217" t="s">
        <v>135</v>
      </c>
      <c r="E175" s="227" t="s">
        <v>28</v>
      </c>
      <c r="F175" s="228" t="s">
        <v>528</v>
      </c>
      <c r="G175" s="226"/>
      <c r="H175" s="229">
        <v>60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135</v>
      </c>
      <c r="AU175" s="235" t="s">
        <v>79</v>
      </c>
      <c r="AV175" s="13" t="s">
        <v>81</v>
      </c>
      <c r="AW175" s="13" t="s">
        <v>33</v>
      </c>
      <c r="AX175" s="13" t="s">
        <v>79</v>
      </c>
      <c r="AY175" s="235" t="s">
        <v>119</v>
      </c>
    </row>
    <row r="176" s="2" customFormat="1" ht="24.15" customHeight="1">
      <c r="A176" s="38"/>
      <c r="B176" s="39"/>
      <c r="C176" s="204" t="s">
        <v>232</v>
      </c>
      <c r="D176" s="204" t="s">
        <v>122</v>
      </c>
      <c r="E176" s="205" t="s">
        <v>529</v>
      </c>
      <c r="F176" s="206" t="s">
        <v>530</v>
      </c>
      <c r="G176" s="207" t="s">
        <v>381</v>
      </c>
      <c r="H176" s="208">
        <v>66</v>
      </c>
      <c r="I176" s="209"/>
      <c r="J176" s="210">
        <f>ROUND(I176*H176,2)</f>
        <v>0</v>
      </c>
      <c r="K176" s="206" t="s">
        <v>126</v>
      </c>
      <c r="L176" s="44"/>
      <c r="M176" s="211" t="s">
        <v>28</v>
      </c>
      <c r="N176" s="212" t="s">
        <v>42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247</v>
      </c>
      <c r="AT176" s="215" t="s">
        <v>122</v>
      </c>
      <c r="AU176" s="215" t="s">
        <v>79</v>
      </c>
      <c r="AY176" s="17" t="s">
        <v>119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79</v>
      </c>
      <c r="BK176" s="216">
        <f>ROUND(I176*H176,2)</f>
        <v>0</v>
      </c>
      <c r="BL176" s="17" t="s">
        <v>247</v>
      </c>
      <c r="BM176" s="215" t="s">
        <v>531</v>
      </c>
    </row>
    <row r="177" s="2" customFormat="1">
      <c r="A177" s="38"/>
      <c r="B177" s="39"/>
      <c r="C177" s="40"/>
      <c r="D177" s="217" t="s">
        <v>129</v>
      </c>
      <c r="E177" s="40"/>
      <c r="F177" s="218" t="s">
        <v>532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129</v>
      </c>
      <c r="AU177" s="17" t="s">
        <v>79</v>
      </c>
    </row>
    <row r="178" s="2" customFormat="1">
      <c r="A178" s="38"/>
      <c r="B178" s="39"/>
      <c r="C178" s="40"/>
      <c r="D178" s="222" t="s">
        <v>131</v>
      </c>
      <c r="E178" s="40"/>
      <c r="F178" s="223" t="s">
        <v>533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131</v>
      </c>
      <c r="AU178" s="17" t="s">
        <v>79</v>
      </c>
    </row>
    <row r="179" s="2" customFormat="1">
      <c r="A179" s="38"/>
      <c r="B179" s="39"/>
      <c r="C179" s="40"/>
      <c r="D179" s="217" t="s">
        <v>133</v>
      </c>
      <c r="E179" s="40"/>
      <c r="F179" s="224" t="s">
        <v>534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133</v>
      </c>
      <c r="AU179" s="17" t="s">
        <v>79</v>
      </c>
    </row>
    <row r="180" s="13" customFormat="1">
      <c r="A180" s="13"/>
      <c r="B180" s="225"/>
      <c r="C180" s="226"/>
      <c r="D180" s="217" t="s">
        <v>135</v>
      </c>
      <c r="E180" s="227" t="s">
        <v>28</v>
      </c>
      <c r="F180" s="228" t="s">
        <v>535</v>
      </c>
      <c r="G180" s="226"/>
      <c r="H180" s="229">
        <v>66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135</v>
      </c>
      <c r="AU180" s="235" t="s">
        <v>79</v>
      </c>
      <c r="AV180" s="13" t="s">
        <v>81</v>
      </c>
      <c r="AW180" s="13" t="s">
        <v>33</v>
      </c>
      <c r="AX180" s="13" t="s">
        <v>79</v>
      </c>
      <c r="AY180" s="235" t="s">
        <v>119</v>
      </c>
    </row>
    <row r="181" s="2" customFormat="1" ht="16.5" customHeight="1">
      <c r="A181" s="38"/>
      <c r="B181" s="39"/>
      <c r="C181" s="260" t="s">
        <v>359</v>
      </c>
      <c r="D181" s="260" t="s">
        <v>267</v>
      </c>
      <c r="E181" s="261" t="s">
        <v>536</v>
      </c>
      <c r="F181" s="262" t="s">
        <v>537</v>
      </c>
      <c r="G181" s="263" t="s">
        <v>286</v>
      </c>
      <c r="H181" s="264">
        <v>20.516999999999999</v>
      </c>
      <c r="I181" s="265"/>
      <c r="J181" s="266">
        <f>ROUND(I181*H181,2)</f>
        <v>0</v>
      </c>
      <c r="K181" s="262" t="s">
        <v>126</v>
      </c>
      <c r="L181" s="267"/>
      <c r="M181" s="268" t="s">
        <v>28</v>
      </c>
      <c r="N181" s="269" t="s">
        <v>42</v>
      </c>
      <c r="O181" s="84"/>
      <c r="P181" s="213">
        <f>O181*H181</f>
        <v>0</v>
      </c>
      <c r="Q181" s="213">
        <v>2.4289999999999998</v>
      </c>
      <c r="R181" s="213">
        <f>Q181*H181</f>
        <v>49.835792999999995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247</v>
      </c>
      <c r="AT181" s="215" t="s">
        <v>267</v>
      </c>
      <c r="AU181" s="215" t="s">
        <v>79</v>
      </c>
      <c r="AY181" s="17" t="s">
        <v>119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79</v>
      </c>
      <c r="BK181" s="216">
        <f>ROUND(I181*H181,2)</f>
        <v>0</v>
      </c>
      <c r="BL181" s="17" t="s">
        <v>247</v>
      </c>
      <c r="BM181" s="215" t="s">
        <v>538</v>
      </c>
    </row>
    <row r="182" s="2" customFormat="1">
      <c r="A182" s="38"/>
      <c r="B182" s="39"/>
      <c r="C182" s="40"/>
      <c r="D182" s="217" t="s">
        <v>129</v>
      </c>
      <c r="E182" s="40"/>
      <c r="F182" s="218" t="s">
        <v>537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129</v>
      </c>
      <c r="AU182" s="17" t="s">
        <v>79</v>
      </c>
    </row>
    <row r="183" s="13" customFormat="1">
      <c r="A183" s="13"/>
      <c r="B183" s="225"/>
      <c r="C183" s="226"/>
      <c r="D183" s="217" t="s">
        <v>135</v>
      </c>
      <c r="E183" s="227" t="s">
        <v>28</v>
      </c>
      <c r="F183" s="228" t="s">
        <v>539</v>
      </c>
      <c r="G183" s="226"/>
      <c r="H183" s="229">
        <v>20.516999999999999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135</v>
      </c>
      <c r="AU183" s="235" t="s">
        <v>79</v>
      </c>
      <c r="AV183" s="13" t="s">
        <v>81</v>
      </c>
      <c r="AW183" s="13" t="s">
        <v>33</v>
      </c>
      <c r="AX183" s="13" t="s">
        <v>79</v>
      </c>
      <c r="AY183" s="235" t="s">
        <v>119</v>
      </c>
    </row>
    <row r="184" s="2" customFormat="1" ht="16.5" customHeight="1">
      <c r="A184" s="38"/>
      <c r="B184" s="39"/>
      <c r="C184" s="204" t="s">
        <v>370</v>
      </c>
      <c r="D184" s="204" t="s">
        <v>122</v>
      </c>
      <c r="E184" s="205" t="s">
        <v>540</v>
      </c>
      <c r="F184" s="206" t="s">
        <v>541</v>
      </c>
      <c r="G184" s="207" t="s">
        <v>328</v>
      </c>
      <c r="H184" s="208">
        <v>2.238</v>
      </c>
      <c r="I184" s="209"/>
      <c r="J184" s="210">
        <f>ROUND(I184*H184,2)</f>
        <v>0</v>
      </c>
      <c r="K184" s="206" t="s">
        <v>126</v>
      </c>
      <c r="L184" s="44"/>
      <c r="M184" s="211" t="s">
        <v>28</v>
      </c>
      <c r="N184" s="212" t="s">
        <v>42</v>
      </c>
      <c r="O184" s="84"/>
      <c r="P184" s="213">
        <f>O184*H184</f>
        <v>0</v>
      </c>
      <c r="Q184" s="213">
        <v>1.11381</v>
      </c>
      <c r="R184" s="213">
        <f>Q184*H184</f>
        <v>2.4927067799999998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247</v>
      </c>
      <c r="AT184" s="215" t="s">
        <v>122</v>
      </c>
      <c r="AU184" s="215" t="s">
        <v>79</v>
      </c>
      <c r="AY184" s="17" t="s">
        <v>119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79</v>
      </c>
      <c r="BK184" s="216">
        <f>ROUND(I184*H184,2)</f>
        <v>0</v>
      </c>
      <c r="BL184" s="17" t="s">
        <v>247</v>
      </c>
      <c r="BM184" s="215" t="s">
        <v>542</v>
      </c>
    </row>
    <row r="185" s="2" customFormat="1">
      <c r="A185" s="38"/>
      <c r="B185" s="39"/>
      <c r="C185" s="40"/>
      <c r="D185" s="217" t="s">
        <v>129</v>
      </c>
      <c r="E185" s="40"/>
      <c r="F185" s="218" t="s">
        <v>543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129</v>
      </c>
      <c r="AU185" s="17" t="s">
        <v>79</v>
      </c>
    </row>
    <row r="186" s="2" customFormat="1">
      <c r="A186" s="38"/>
      <c r="B186" s="39"/>
      <c r="C186" s="40"/>
      <c r="D186" s="222" t="s">
        <v>131</v>
      </c>
      <c r="E186" s="40"/>
      <c r="F186" s="223" t="s">
        <v>544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131</v>
      </c>
      <c r="AU186" s="17" t="s">
        <v>79</v>
      </c>
    </row>
    <row r="187" s="2" customFormat="1">
      <c r="A187" s="38"/>
      <c r="B187" s="39"/>
      <c r="C187" s="40"/>
      <c r="D187" s="217" t="s">
        <v>133</v>
      </c>
      <c r="E187" s="40"/>
      <c r="F187" s="224" t="s">
        <v>545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133</v>
      </c>
      <c r="AU187" s="17" t="s">
        <v>79</v>
      </c>
    </row>
    <row r="188" s="13" customFormat="1">
      <c r="A188" s="13"/>
      <c r="B188" s="225"/>
      <c r="C188" s="226"/>
      <c r="D188" s="217" t="s">
        <v>135</v>
      </c>
      <c r="E188" s="227" t="s">
        <v>28</v>
      </c>
      <c r="F188" s="228" t="s">
        <v>546</v>
      </c>
      <c r="G188" s="226"/>
      <c r="H188" s="229">
        <v>2.238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135</v>
      </c>
      <c r="AU188" s="235" t="s">
        <v>79</v>
      </c>
      <c r="AV188" s="13" t="s">
        <v>81</v>
      </c>
      <c r="AW188" s="13" t="s">
        <v>33</v>
      </c>
      <c r="AX188" s="13" t="s">
        <v>79</v>
      </c>
      <c r="AY188" s="235" t="s">
        <v>119</v>
      </c>
    </row>
    <row r="189" s="2" customFormat="1" ht="16.5" customHeight="1">
      <c r="A189" s="38"/>
      <c r="B189" s="39"/>
      <c r="C189" s="204" t="s">
        <v>378</v>
      </c>
      <c r="D189" s="204" t="s">
        <v>122</v>
      </c>
      <c r="E189" s="205" t="s">
        <v>547</v>
      </c>
      <c r="F189" s="206" t="s">
        <v>548</v>
      </c>
      <c r="G189" s="207" t="s">
        <v>381</v>
      </c>
      <c r="H189" s="208">
        <v>6</v>
      </c>
      <c r="I189" s="209"/>
      <c r="J189" s="210">
        <f>ROUND(I189*H189,2)</f>
        <v>0</v>
      </c>
      <c r="K189" s="206" t="s">
        <v>126</v>
      </c>
      <c r="L189" s="44"/>
      <c r="M189" s="211" t="s">
        <v>28</v>
      </c>
      <c r="N189" s="212" t="s">
        <v>42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0.56899999999999995</v>
      </c>
      <c r="T189" s="214">
        <f>S189*H189</f>
        <v>3.4139999999999997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247</v>
      </c>
      <c r="AT189" s="215" t="s">
        <v>122</v>
      </c>
      <c r="AU189" s="215" t="s">
        <v>79</v>
      </c>
      <c r="AY189" s="17" t="s">
        <v>119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79</v>
      </c>
      <c r="BK189" s="216">
        <f>ROUND(I189*H189,2)</f>
        <v>0</v>
      </c>
      <c r="BL189" s="17" t="s">
        <v>247</v>
      </c>
      <c r="BM189" s="215" t="s">
        <v>549</v>
      </c>
    </row>
    <row r="190" s="2" customFormat="1">
      <c r="A190" s="38"/>
      <c r="B190" s="39"/>
      <c r="C190" s="40"/>
      <c r="D190" s="217" t="s">
        <v>129</v>
      </c>
      <c r="E190" s="40"/>
      <c r="F190" s="218" t="s">
        <v>550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129</v>
      </c>
      <c r="AU190" s="17" t="s">
        <v>79</v>
      </c>
    </row>
    <row r="191" s="2" customFormat="1">
      <c r="A191" s="38"/>
      <c r="B191" s="39"/>
      <c r="C191" s="40"/>
      <c r="D191" s="222" t="s">
        <v>131</v>
      </c>
      <c r="E191" s="40"/>
      <c r="F191" s="223" t="s">
        <v>551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131</v>
      </c>
      <c r="AU191" s="17" t="s">
        <v>79</v>
      </c>
    </row>
    <row r="192" s="13" customFormat="1">
      <c r="A192" s="13"/>
      <c r="B192" s="225"/>
      <c r="C192" s="226"/>
      <c r="D192" s="217" t="s">
        <v>135</v>
      </c>
      <c r="E192" s="227" t="s">
        <v>28</v>
      </c>
      <c r="F192" s="228" t="s">
        <v>552</v>
      </c>
      <c r="G192" s="226"/>
      <c r="H192" s="229">
        <v>6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135</v>
      </c>
      <c r="AU192" s="235" t="s">
        <v>79</v>
      </c>
      <c r="AV192" s="13" t="s">
        <v>81</v>
      </c>
      <c r="AW192" s="13" t="s">
        <v>33</v>
      </c>
      <c r="AX192" s="13" t="s">
        <v>79</v>
      </c>
      <c r="AY192" s="235" t="s">
        <v>119</v>
      </c>
    </row>
    <row r="193" s="2" customFormat="1" ht="16.5" customHeight="1">
      <c r="A193" s="38"/>
      <c r="B193" s="39"/>
      <c r="C193" s="204" t="s">
        <v>7</v>
      </c>
      <c r="D193" s="204" t="s">
        <v>122</v>
      </c>
      <c r="E193" s="205" t="s">
        <v>553</v>
      </c>
      <c r="F193" s="206" t="s">
        <v>554</v>
      </c>
      <c r="G193" s="207" t="s">
        <v>488</v>
      </c>
      <c r="H193" s="208">
        <v>14.625</v>
      </c>
      <c r="I193" s="209"/>
      <c r="J193" s="210">
        <f>ROUND(I193*H193,2)</f>
        <v>0</v>
      </c>
      <c r="K193" s="206" t="s">
        <v>126</v>
      </c>
      <c r="L193" s="44"/>
      <c r="M193" s="211" t="s">
        <v>28</v>
      </c>
      <c r="N193" s="212" t="s">
        <v>42</v>
      </c>
      <c r="O193" s="84"/>
      <c r="P193" s="213">
        <f>O193*H193</f>
        <v>0</v>
      </c>
      <c r="Q193" s="213">
        <v>0.00264</v>
      </c>
      <c r="R193" s="213">
        <f>Q193*H193</f>
        <v>0.038609999999999998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127</v>
      </c>
      <c r="AT193" s="215" t="s">
        <v>122</v>
      </c>
      <c r="AU193" s="215" t="s">
        <v>79</v>
      </c>
      <c r="AY193" s="17" t="s">
        <v>119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79</v>
      </c>
      <c r="BK193" s="216">
        <f>ROUND(I193*H193,2)</f>
        <v>0</v>
      </c>
      <c r="BL193" s="17" t="s">
        <v>127</v>
      </c>
      <c r="BM193" s="215" t="s">
        <v>555</v>
      </c>
    </row>
    <row r="194" s="2" customFormat="1">
      <c r="A194" s="38"/>
      <c r="B194" s="39"/>
      <c r="C194" s="40"/>
      <c r="D194" s="217" t="s">
        <v>129</v>
      </c>
      <c r="E194" s="40"/>
      <c r="F194" s="218" t="s">
        <v>556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129</v>
      </c>
      <c r="AU194" s="17" t="s">
        <v>79</v>
      </c>
    </row>
    <row r="195" s="2" customFormat="1">
      <c r="A195" s="38"/>
      <c r="B195" s="39"/>
      <c r="C195" s="40"/>
      <c r="D195" s="222" t="s">
        <v>131</v>
      </c>
      <c r="E195" s="40"/>
      <c r="F195" s="223" t="s">
        <v>557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131</v>
      </c>
      <c r="AU195" s="17" t="s">
        <v>79</v>
      </c>
    </row>
    <row r="196" s="13" customFormat="1">
      <c r="A196" s="13"/>
      <c r="B196" s="225"/>
      <c r="C196" s="226"/>
      <c r="D196" s="217" t="s">
        <v>135</v>
      </c>
      <c r="E196" s="227" t="s">
        <v>28</v>
      </c>
      <c r="F196" s="228" t="s">
        <v>558</v>
      </c>
      <c r="G196" s="226"/>
      <c r="H196" s="229">
        <v>14.625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135</v>
      </c>
      <c r="AU196" s="235" t="s">
        <v>79</v>
      </c>
      <c r="AV196" s="13" t="s">
        <v>81</v>
      </c>
      <c r="AW196" s="13" t="s">
        <v>33</v>
      </c>
      <c r="AX196" s="13" t="s">
        <v>79</v>
      </c>
      <c r="AY196" s="235" t="s">
        <v>119</v>
      </c>
    </row>
    <row r="197" s="2" customFormat="1" ht="16.5" customHeight="1">
      <c r="A197" s="38"/>
      <c r="B197" s="39"/>
      <c r="C197" s="204" t="s">
        <v>393</v>
      </c>
      <c r="D197" s="204" t="s">
        <v>122</v>
      </c>
      <c r="E197" s="205" t="s">
        <v>559</v>
      </c>
      <c r="F197" s="206" t="s">
        <v>560</v>
      </c>
      <c r="G197" s="207" t="s">
        <v>488</v>
      </c>
      <c r="H197" s="208">
        <v>14.625</v>
      </c>
      <c r="I197" s="209"/>
      <c r="J197" s="210">
        <f>ROUND(I197*H197,2)</f>
        <v>0</v>
      </c>
      <c r="K197" s="206" t="s">
        <v>126</v>
      </c>
      <c r="L197" s="44"/>
      <c r="M197" s="211" t="s">
        <v>28</v>
      </c>
      <c r="N197" s="212" t="s">
        <v>42</v>
      </c>
      <c r="O197" s="84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127</v>
      </c>
      <c r="AT197" s="215" t="s">
        <v>122</v>
      </c>
      <c r="AU197" s="215" t="s">
        <v>79</v>
      </c>
      <c r="AY197" s="17" t="s">
        <v>119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79</v>
      </c>
      <c r="BK197" s="216">
        <f>ROUND(I197*H197,2)</f>
        <v>0</v>
      </c>
      <c r="BL197" s="17" t="s">
        <v>127</v>
      </c>
      <c r="BM197" s="215" t="s">
        <v>561</v>
      </c>
    </row>
    <row r="198" s="2" customFormat="1">
      <c r="A198" s="38"/>
      <c r="B198" s="39"/>
      <c r="C198" s="40"/>
      <c r="D198" s="217" t="s">
        <v>129</v>
      </c>
      <c r="E198" s="40"/>
      <c r="F198" s="218" t="s">
        <v>562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129</v>
      </c>
      <c r="AU198" s="17" t="s">
        <v>79</v>
      </c>
    </row>
    <row r="199" s="2" customFormat="1">
      <c r="A199" s="38"/>
      <c r="B199" s="39"/>
      <c r="C199" s="40"/>
      <c r="D199" s="222" t="s">
        <v>131</v>
      </c>
      <c r="E199" s="40"/>
      <c r="F199" s="223" t="s">
        <v>563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131</v>
      </c>
      <c r="AU199" s="17" t="s">
        <v>79</v>
      </c>
    </row>
    <row r="200" s="2" customFormat="1" ht="24.15" customHeight="1">
      <c r="A200" s="38"/>
      <c r="B200" s="39"/>
      <c r="C200" s="204" t="s">
        <v>400</v>
      </c>
      <c r="D200" s="204" t="s">
        <v>122</v>
      </c>
      <c r="E200" s="205" t="s">
        <v>564</v>
      </c>
      <c r="F200" s="206" t="s">
        <v>565</v>
      </c>
      <c r="G200" s="207" t="s">
        <v>381</v>
      </c>
      <c r="H200" s="208">
        <v>13.699999999999999</v>
      </c>
      <c r="I200" s="209"/>
      <c r="J200" s="210">
        <f>ROUND(I200*H200,2)</f>
        <v>0</v>
      </c>
      <c r="K200" s="206" t="s">
        <v>126</v>
      </c>
      <c r="L200" s="44"/>
      <c r="M200" s="211" t="s">
        <v>28</v>
      </c>
      <c r="N200" s="212" t="s">
        <v>42</v>
      </c>
      <c r="O200" s="84"/>
      <c r="P200" s="213">
        <f>O200*H200</f>
        <v>0</v>
      </c>
      <c r="Q200" s="213">
        <v>0.27411000000000002</v>
      </c>
      <c r="R200" s="213">
        <f>Q200*H200</f>
        <v>3.7553070000000002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127</v>
      </c>
      <c r="AT200" s="215" t="s">
        <v>122</v>
      </c>
      <c r="AU200" s="215" t="s">
        <v>79</v>
      </c>
      <c r="AY200" s="17" t="s">
        <v>119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79</v>
      </c>
      <c r="BK200" s="216">
        <f>ROUND(I200*H200,2)</f>
        <v>0</v>
      </c>
      <c r="BL200" s="17" t="s">
        <v>127</v>
      </c>
      <c r="BM200" s="215" t="s">
        <v>566</v>
      </c>
    </row>
    <row r="201" s="2" customFormat="1">
      <c r="A201" s="38"/>
      <c r="B201" s="39"/>
      <c r="C201" s="40"/>
      <c r="D201" s="217" t="s">
        <v>129</v>
      </c>
      <c r="E201" s="40"/>
      <c r="F201" s="218" t="s">
        <v>567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129</v>
      </c>
      <c r="AU201" s="17" t="s">
        <v>79</v>
      </c>
    </row>
    <row r="202" s="2" customFormat="1">
      <c r="A202" s="38"/>
      <c r="B202" s="39"/>
      <c r="C202" s="40"/>
      <c r="D202" s="222" t="s">
        <v>131</v>
      </c>
      <c r="E202" s="40"/>
      <c r="F202" s="223" t="s">
        <v>568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131</v>
      </c>
      <c r="AU202" s="17" t="s">
        <v>79</v>
      </c>
    </row>
    <row r="203" s="13" customFormat="1">
      <c r="A203" s="13"/>
      <c r="B203" s="225"/>
      <c r="C203" s="226"/>
      <c r="D203" s="217" t="s">
        <v>135</v>
      </c>
      <c r="E203" s="227" t="s">
        <v>28</v>
      </c>
      <c r="F203" s="228" t="s">
        <v>569</v>
      </c>
      <c r="G203" s="226"/>
      <c r="H203" s="229">
        <v>13.699999999999999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135</v>
      </c>
      <c r="AU203" s="235" t="s">
        <v>79</v>
      </c>
      <c r="AV203" s="13" t="s">
        <v>81</v>
      </c>
      <c r="AW203" s="13" t="s">
        <v>33</v>
      </c>
      <c r="AX203" s="13" t="s">
        <v>79</v>
      </c>
      <c r="AY203" s="235" t="s">
        <v>119</v>
      </c>
    </row>
    <row r="204" s="2" customFormat="1" ht="16.5" customHeight="1">
      <c r="A204" s="38"/>
      <c r="B204" s="39"/>
      <c r="C204" s="204" t="s">
        <v>408</v>
      </c>
      <c r="D204" s="204" t="s">
        <v>122</v>
      </c>
      <c r="E204" s="205" t="s">
        <v>570</v>
      </c>
      <c r="F204" s="206" t="s">
        <v>571</v>
      </c>
      <c r="G204" s="207" t="s">
        <v>308</v>
      </c>
      <c r="H204" s="208">
        <v>0.73099999999999998</v>
      </c>
      <c r="I204" s="209"/>
      <c r="J204" s="210">
        <f>ROUND(I204*H204,2)</f>
        <v>0</v>
      </c>
      <c r="K204" s="206" t="s">
        <v>126</v>
      </c>
      <c r="L204" s="44"/>
      <c r="M204" s="211" t="s">
        <v>28</v>
      </c>
      <c r="N204" s="212" t="s">
        <v>42</v>
      </c>
      <c r="O204" s="84"/>
      <c r="P204" s="213">
        <f>O204*H204</f>
        <v>0</v>
      </c>
      <c r="Q204" s="213">
        <v>1.9593</v>
      </c>
      <c r="R204" s="213">
        <f>Q204*H204</f>
        <v>1.4322482999999999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127</v>
      </c>
      <c r="AT204" s="215" t="s">
        <v>122</v>
      </c>
      <c r="AU204" s="215" t="s">
        <v>79</v>
      </c>
      <c r="AY204" s="17" t="s">
        <v>119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79</v>
      </c>
      <c r="BK204" s="216">
        <f>ROUND(I204*H204,2)</f>
        <v>0</v>
      </c>
      <c r="BL204" s="17" t="s">
        <v>127</v>
      </c>
      <c r="BM204" s="215" t="s">
        <v>572</v>
      </c>
    </row>
    <row r="205" s="2" customFormat="1">
      <c r="A205" s="38"/>
      <c r="B205" s="39"/>
      <c r="C205" s="40"/>
      <c r="D205" s="217" t="s">
        <v>129</v>
      </c>
      <c r="E205" s="40"/>
      <c r="F205" s="218" t="s">
        <v>571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129</v>
      </c>
      <c r="AU205" s="17" t="s">
        <v>79</v>
      </c>
    </row>
    <row r="206" s="2" customFormat="1">
      <c r="A206" s="38"/>
      <c r="B206" s="39"/>
      <c r="C206" s="40"/>
      <c r="D206" s="222" t="s">
        <v>131</v>
      </c>
      <c r="E206" s="40"/>
      <c r="F206" s="223" t="s">
        <v>573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131</v>
      </c>
      <c r="AU206" s="17" t="s">
        <v>79</v>
      </c>
    </row>
    <row r="207" s="13" customFormat="1">
      <c r="A207" s="13"/>
      <c r="B207" s="225"/>
      <c r="C207" s="226"/>
      <c r="D207" s="217" t="s">
        <v>135</v>
      </c>
      <c r="E207" s="227" t="s">
        <v>28</v>
      </c>
      <c r="F207" s="228" t="s">
        <v>574</v>
      </c>
      <c r="G207" s="226"/>
      <c r="H207" s="229">
        <v>0.73099999999999998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135</v>
      </c>
      <c r="AU207" s="235" t="s">
        <v>79</v>
      </c>
      <c r="AV207" s="13" t="s">
        <v>81</v>
      </c>
      <c r="AW207" s="13" t="s">
        <v>33</v>
      </c>
      <c r="AX207" s="13" t="s">
        <v>79</v>
      </c>
      <c r="AY207" s="235" t="s">
        <v>119</v>
      </c>
    </row>
    <row r="208" s="2" customFormat="1" ht="16.5" customHeight="1">
      <c r="A208" s="38"/>
      <c r="B208" s="39"/>
      <c r="C208" s="204" t="s">
        <v>415</v>
      </c>
      <c r="D208" s="204" t="s">
        <v>122</v>
      </c>
      <c r="E208" s="205" t="s">
        <v>575</v>
      </c>
      <c r="F208" s="206" t="s">
        <v>576</v>
      </c>
      <c r="G208" s="207" t="s">
        <v>308</v>
      </c>
      <c r="H208" s="208">
        <v>33.485999999999997</v>
      </c>
      <c r="I208" s="209"/>
      <c r="J208" s="210">
        <f>ROUND(I208*H208,2)</f>
        <v>0</v>
      </c>
      <c r="K208" s="206" t="s">
        <v>126</v>
      </c>
      <c r="L208" s="44"/>
      <c r="M208" s="211" t="s">
        <v>28</v>
      </c>
      <c r="N208" s="212" t="s">
        <v>42</v>
      </c>
      <c r="O208" s="84"/>
      <c r="P208" s="213">
        <f>O208*H208</f>
        <v>0</v>
      </c>
      <c r="Q208" s="213">
        <v>2.34579</v>
      </c>
      <c r="R208" s="213">
        <f>Q208*H208</f>
        <v>78.551123939999997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127</v>
      </c>
      <c r="AT208" s="215" t="s">
        <v>122</v>
      </c>
      <c r="AU208" s="215" t="s">
        <v>79</v>
      </c>
      <c r="AY208" s="17" t="s">
        <v>119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79</v>
      </c>
      <c r="BK208" s="216">
        <f>ROUND(I208*H208,2)</f>
        <v>0</v>
      </c>
      <c r="BL208" s="17" t="s">
        <v>127</v>
      </c>
      <c r="BM208" s="215" t="s">
        <v>577</v>
      </c>
    </row>
    <row r="209" s="2" customFormat="1">
      <c r="A209" s="38"/>
      <c r="B209" s="39"/>
      <c r="C209" s="40"/>
      <c r="D209" s="217" t="s">
        <v>129</v>
      </c>
      <c r="E209" s="40"/>
      <c r="F209" s="218" t="s">
        <v>578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129</v>
      </c>
      <c r="AU209" s="17" t="s">
        <v>79</v>
      </c>
    </row>
    <row r="210" s="2" customFormat="1">
      <c r="A210" s="38"/>
      <c r="B210" s="39"/>
      <c r="C210" s="40"/>
      <c r="D210" s="222" t="s">
        <v>131</v>
      </c>
      <c r="E210" s="40"/>
      <c r="F210" s="223" t="s">
        <v>579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131</v>
      </c>
      <c r="AU210" s="17" t="s">
        <v>79</v>
      </c>
    </row>
    <row r="211" s="15" customFormat="1">
      <c r="A211" s="15"/>
      <c r="B211" s="250"/>
      <c r="C211" s="251"/>
      <c r="D211" s="217" t="s">
        <v>135</v>
      </c>
      <c r="E211" s="252" t="s">
        <v>28</v>
      </c>
      <c r="F211" s="253" t="s">
        <v>580</v>
      </c>
      <c r="G211" s="251"/>
      <c r="H211" s="252" t="s">
        <v>28</v>
      </c>
      <c r="I211" s="254"/>
      <c r="J211" s="251"/>
      <c r="K211" s="251"/>
      <c r="L211" s="255"/>
      <c r="M211" s="256"/>
      <c r="N211" s="257"/>
      <c r="O211" s="257"/>
      <c r="P211" s="257"/>
      <c r="Q211" s="257"/>
      <c r="R211" s="257"/>
      <c r="S211" s="257"/>
      <c r="T211" s="258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9" t="s">
        <v>135</v>
      </c>
      <c r="AU211" s="259" t="s">
        <v>79</v>
      </c>
      <c r="AV211" s="15" t="s">
        <v>79</v>
      </c>
      <c r="AW211" s="15" t="s">
        <v>33</v>
      </c>
      <c r="AX211" s="15" t="s">
        <v>71</v>
      </c>
      <c r="AY211" s="259" t="s">
        <v>119</v>
      </c>
    </row>
    <row r="212" s="13" customFormat="1">
      <c r="A212" s="13"/>
      <c r="B212" s="225"/>
      <c r="C212" s="226"/>
      <c r="D212" s="217" t="s">
        <v>135</v>
      </c>
      <c r="E212" s="227" t="s">
        <v>28</v>
      </c>
      <c r="F212" s="228" t="s">
        <v>581</v>
      </c>
      <c r="G212" s="226"/>
      <c r="H212" s="229">
        <v>5.2270000000000003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135</v>
      </c>
      <c r="AU212" s="235" t="s">
        <v>79</v>
      </c>
      <c r="AV212" s="13" t="s">
        <v>81</v>
      </c>
      <c r="AW212" s="13" t="s">
        <v>33</v>
      </c>
      <c r="AX212" s="13" t="s">
        <v>71</v>
      </c>
      <c r="AY212" s="235" t="s">
        <v>119</v>
      </c>
    </row>
    <row r="213" s="13" customFormat="1">
      <c r="A213" s="13"/>
      <c r="B213" s="225"/>
      <c r="C213" s="226"/>
      <c r="D213" s="217" t="s">
        <v>135</v>
      </c>
      <c r="E213" s="227" t="s">
        <v>28</v>
      </c>
      <c r="F213" s="228" t="s">
        <v>582</v>
      </c>
      <c r="G213" s="226"/>
      <c r="H213" s="229">
        <v>11.499000000000001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135</v>
      </c>
      <c r="AU213" s="235" t="s">
        <v>79</v>
      </c>
      <c r="AV213" s="13" t="s">
        <v>81</v>
      </c>
      <c r="AW213" s="13" t="s">
        <v>33</v>
      </c>
      <c r="AX213" s="13" t="s">
        <v>71</v>
      </c>
      <c r="AY213" s="235" t="s">
        <v>119</v>
      </c>
    </row>
    <row r="214" s="13" customFormat="1">
      <c r="A214" s="13"/>
      <c r="B214" s="225"/>
      <c r="C214" s="226"/>
      <c r="D214" s="217" t="s">
        <v>135</v>
      </c>
      <c r="E214" s="227" t="s">
        <v>28</v>
      </c>
      <c r="F214" s="228" t="s">
        <v>583</v>
      </c>
      <c r="G214" s="226"/>
      <c r="H214" s="229">
        <v>3.4740000000000002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135</v>
      </c>
      <c r="AU214" s="235" t="s">
        <v>79</v>
      </c>
      <c r="AV214" s="13" t="s">
        <v>81</v>
      </c>
      <c r="AW214" s="13" t="s">
        <v>33</v>
      </c>
      <c r="AX214" s="13" t="s">
        <v>71</v>
      </c>
      <c r="AY214" s="235" t="s">
        <v>119</v>
      </c>
    </row>
    <row r="215" s="13" customFormat="1">
      <c r="A215" s="13"/>
      <c r="B215" s="225"/>
      <c r="C215" s="226"/>
      <c r="D215" s="217" t="s">
        <v>135</v>
      </c>
      <c r="E215" s="227" t="s">
        <v>28</v>
      </c>
      <c r="F215" s="228" t="s">
        <v>584</v>
      </c>
      <c r="G215" s="226"/>
      <c r="H215" s="229">
        <v>5.5060000000000002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135</v>
      </c>
      <c r="AU215" s="235" t="s">
        <v>79</v>
      </c>
      <c r="AV215" s="13" t="s">
        <v>81</v>
      </c>
      <c r="AW215" s="13" t="s">
        <v>33</v>
      </c>
      <c r="AX215" s="13" t="s">
        <v>71</v>
      </c>
      <c r="AY215" s="235" t="s">
        <v>119</v>
      </c>
    </row>
    <row r="216" s="13" customFormat="1">
      <c r="A216" s="13"/>
      <c r="B216" s="225"/>
      <c r="C216" s="226"/>
      <c r="D216" s="217" t="s">
        <v>135</v>
      </c>
      <c r="E216" s="227" t="s">
        <v>28</v>
      </c>
      <c r="F216" s="228" t="s">
        <v>585</v>
      </c>
      <c r="G216" s="226"/>
      <c r="H216" s="229">
        <v>5.7889999999999997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135</v>
      </c>
      <c r="AU216" s="235" t="s">
        <v>79</v>
      </c>
      <c r="AV216" s="13" t="s">
        <v>81</v>
      </c>
      <c r="AW216" s="13" t="s">
        <v>33</v>
      </c>
      <c r="AX216" s="13" t="s">
        <v>71</v>
      </c>
      <c r="AY216" s="235" t="s">
        <v>119</v>
      </c>
    </row>
    <row r="217" s="13" customFormat="1">
      <c r="A217" s="13"/>
      <c r="B217" s="225"/>
      <c r="C217" s="226"/>
      <c r="D217" s="217" t="s">
        <v>135</v>
      </c>
      <c r="E217" s="227" t="s">
        <v>28</v>
      </c>
      <c r="F217" s="228" t="s">
        <v>586</v>
      </c>
      <c r="G217" s="226"/>
      <c r="H217" s="229">
        <v>1.9910000000000001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135</v>
      </c>
      <c r="AU217" s="235" t="s">
        <v>79</v>
      </c>
      <c r="AV217" s="13" t="s">
        <v>81</v>
      </c>
      <c r="AW217" s="13" t="s">
        <v>33</v>
      </c>
      <c r="AX217" s="13" t="s">
        <v>71</v>
      </c>
      <c r="AY217" s="235" t="s">
        <v>119</v>
      </c>
    </row>
    <row r="218" s="14" customFormat="1">
      <c r="A218" s="14"/>
      <c r="B218" s="239"/>
      <c r="C218" s="240"/>
      <c r="D218" s="217" t="s">
        <v>135</v>
      </c>
      <c r="E218" s="241" t="s">
        <v>28</v>
      </c>
      <c r="F218" s="242" t="s">
        <v>258</v>
      </c>
      <c r="G218" s="240"/>
      <c r="H218" s="243">
        <v>33.485999999999997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9" t="s">
        <v>135</v>
      </c>
      <c r="AU218" s="249" t="s">
        <v>79</v>
      </c>
      <c r="AV218" s="14" t="s">
        <v>127</v>
      </c>
      <c r="AW218" s="14" t="s">
        <v>33</v>
      </c>
      <c r="AX218" s="14" t="s">
        <v>79</v>
      </c>
      <c r="AY218" s="249" t="s">
        <v>119</v>
      </c>
    </row>
    <row r="219" s="2" customFormat="1" ht="16.5" customHeight="1">
      <c r="A219" s="38"/>
      <c r="B219" s="39"/>
      <c r="C219" s="204" t="s">
        <v>421</v>
      </c>
      <c r="D219" s="204" t="s">
        <v>122</v>
      </c>
      <c r="E219" s="205" t="s">
        <v>587</v>
      </c>
      <c r="F219" s="206" t="s">
        <v>588</v>
      </c>
      <c r="G219" s="207" t="s">
        <v>488</v>
      </c>
      <c r="H219" s="208">
        <v>32.134</v>
      </c>
      <c r="I219" s="209"/>
      <c r="J219" s="210">
        <f>ROUND(I219*H219,2)</f>
        <v>0</v>
      </c>
      <c r="K219" s="206" t="s">
        <v>126</v>
      </c>
      <c r="L219" s="44"/>
      <c r="M219" s="211" t="s">
        <v>28</v>
      </c>
      <c r="N219" s="212" t="s">
        <v>42</v>
      </c>
      <c r="O219" s="84"/>
      <c r="P219" s="213">
        <f>O219*H219</f>
        <v>0</v>
      </c>
      <c r="Q219" s="213">
        <v>0.0012999999999999999</v>
      </c>
      <c r="R219" s="213">
        <f>Q219*H219</f>
        <v>0.041774199999999997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127</v>
      </c>
      <c r="AT219" s="215" t="s">
        <v>122</v>
      </c>
      <c r="AU219" s="215" t="s">
        <v>79</v>
      </c>
      <c r="AY219" s="17" t="s">
        <v>119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79</v>
      </c>
      <c r="BK219" s="216">
        <f>ROUND(I219*H219,2)</f>
        <v>0</v>
      </c>
      <c r="BL219" s="17" t="s">
        <v>127</v>
      </c>
      <c r="BM219" s="215" t="s">
        <v>589</v>
      </c>
    </row>
    <row r="220" s="2" customFormat="1">
      <c r="A220" s="38"/>
      <c r="B220" s="39"/>
      <c r="C220" s="40"/>
      <c r="D220" s="217" t="s">
        <v>129</v>
      </c>
      <c r="E220" s="40"/>
      <c r="F220" s="218" t="s">
        <v>590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129</v>
      </c>
      <c r="AU220" s="17" t="s">
        <v>79</v>
      </c>
    </row>
    <row r="221" s="2" customFormat="1">
      <c r="A221" s="38"/>
      <c r="B221" s="39"/>
      <c r="C221" s="40"/>
      <c r="D221" s="222" t="s">
        <v>131</v>
      </c>
      <c r="E221" s="40"/>
      <c r="F221" s="223" t="s">
        <v>591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131</v>
      </c>
      <c r="AU221" s="17" t="s">
        <v>79</v>
      </c>
    </row>
    <row r="222" s="15" customFormat="1">
      <c r="A222" s="15"/>
      <c r="B222" s="250"/>
      <c r="C222" s="251"/>
      <c r="D222" s="217" t="s">
        <v>135</v>
      </c>
      <c r="E222" s="252" t="s">
        <v>28</v>
      </c>
      <c r="F222" s="253" t="s">
        <v>592</v>
      </c>
      <c r="G222" s="251"/>
      <c r="H222" s="252" t="s">
        <v>28</v>
      </c>
      <c r="I222" s="254"/>
      <c r="J222" s="251"/>
      <c r="K222" s="251"/>
      <c r="L222" s="255"/>
      <c r="M222" s="256"/>
      <c r="N222" s="257"/>
      <c r="O222" s="257"/>
      <c r="P222" s="257"/>
      <c r="Q222" s="257"/>
      <c r="R222" s="257"/>
      <c r="S222" s="257"/>
      <c r="T222" s="258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9" t="s">
        <v>135</v>
      </c>
      <c r="AU222" s="259" t="s">
        <v>79</v>
      </c>
      <c r="AV222" s="15" t="s">
        <v>79</v>
      </c>
      <c r="AW222" s="15" t="s">
        <v>33</v>
      </c>
      <c r="AX222" s="15" t="s">
        <v>71</v>
      </c>
      <c r="AY222" s="259" t="s">
        <v>119</v>
      </c>
    </row>
    <row r="223" s="13" customFormat="1">
      <c r="A223" s="13"/>
      <c r="B223" s="225"/>
      <c r="C223" s="226"/>
      <c r="D223" s="217" t="s">
        <v>135</v>
      </c>
      <c r="E223" s="227" t="s">
        <v>28</v>
      </c>
      <c r="F223" s="228" t="s">
        <v>593</v>
      </c>
      <c r="G223" s="226"/>
      <c r="H223" s="229">
        <v>7.2480000000000002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135</v>
      </c>
      <c r="AU223" s="235" t="s">
        <v>79</v>
      </c>
      <c r="AV223" s="13" t="s">
        <v>81</v>
      </c>
      <c r="AW223" s="13" t="s">
        <v>33</v>
      </c>
      <c r="AX223" s="13" t="s">
        <v>71</v>
      </c>
      <c r="AY223" s="235" t="s">
        <v>119</v>
      </c>
    </row>
    <row r="224" s="13" customFormat="1">
      <c r="A224" s="13"/>
      <c r="B224" s="225"/>
      <c r="C224" s="226"/>
      <c r="D224" s="217" t="s">
        <v>135</v>
      </c>
      <c r="E224" s="227" t="s">
        <v>28</v>
      </c>
      <c r="F224" s="228" t="s">
        <v>594</v>
      </c>
      <c r="G224" s="226"/>
      <c r="H224" s="229">
        <v>7.7519999999999998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135</v>
      </c>
      <c r="AU224" s="235" t="s">
        <v>79</v>
      </c>
      <c r="AV224" s="13" t="s">
        <v>81</v>
      </c>
      <c r="AW224" s="13" t="s">
        <v>33</v>
      </c>
      <c r="AX224" s="13" t="s">
        <v>71</v>
      </c>
      <c r="AY224" s="235" t="s">
        <v>119</v>
      </c>
    </row>
    <row r="225" s="13" customFormat="1">
      <c r="A225" s="13"/>
      <c r="B225" s="225"/>
      <c r="C225" s="226"/>
      <c r="D225" s="217" t="s">
        <v>135</v>
      </c>
      <c r="E225" s="227" t="s">
        <v>28</v>
      </c>
      <c r="F225" s="228" t="s">
        <v>595</v>
      </c>
      <c r="G225" s="226"/>
      <c r="H225" s="229">
        <v>4.1399999999999997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135</v>
      </c>
      <c r="AU225" s="235" t="s">
        <v>79</v>
      </c>
      <c r="AV225" s="13" t="s">
        <v>81</v>
      </c>
      <c r="AW225" s="13" t="s">
        <v>33</v>
      </c>
      <c r="AX225" s="13" t="s">
        <v>71</v>
      </c>
      <c r="AY225" s="235" t="s">
        <v>119</v>
      </c>
    </row>
    <row r="226" s="13" customFormat="1">
      <c r="A226" s="13"/>
      <c r="B226" s="225"/>
      <c r="C226" s="226"/>
      <c r="D226" s="217" t="s">
        <v>135</v>
      </c>
      <c r="E226" s="227" t="s">
        <v>28</v>
      </c>
      <c r="F226" s="228" t="s">
        <v>596</v>
      </c>
      <c r="G226" s="226"/>
      <c r="H226" s="229">
        <v>7.835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135</v>
      </c>
      <c r="AU226" s="235" t="s">
        <v>79</v>
      </c>
      <c r="AV226" s="13" t="s">
        <v>81</v>
      </c>
      <c r="AW226" s="13" t="s">
        <v>33</v>
      </c>
      <c r="AX226" s="13" t="s">
        <v>71</v>
      </c>
      <c r="AY226" s="235" t="s">
        <v>119</v>
      </c>
    </row>
    <row r="227" s="13" customFormat="1">
      <c r="A227" s="13"/>
      <c r="B227" s="225"/>
      <c r="C227" s="226"/>
      <c r="D227" s="217" t="s">
        <v>135</v>
      </c>
      <c r="E227" s="227" t="s">
        <v>28</v>
      </c>
      <c r="F227" s="228" t="s">
        <v>597</v>
      </c>
      <c r="G227" s="226"/>
      <c r="H227" s="229">
        <v>2.6760000000000002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135</v>
      </c>
      <c r="AU227" s="235" t="s">
        <v>79</v>
      </c>
      <c r="AV227" s="13" t="s">
        <v>81</v>
      </c>
      <c r="AW227" s="13" t="s">
        <v>33</v>
      </c>
      <c r="AX227" s="13" t="s">
        <v>71</v>
      </c>
      <c r="AY227" s="235" t="s">
        <v>119</v>
      </c>
    </row>
    <row r="228" s="13" customFormat="1">
      <c r="A228" s="13"/>
      <c r="B228" s="225"/>
      <c r="C228" s="226"/>
      <c r="D228" s="217" t="s">
        <v>135</v>
      </c>
      <c r="E228" s="227" t="s">
        <v>28</v>
      </c>
      <c r="F228" s="228" t="s">
        <v>598</v>
      </c>
      <c r="G228" s="226"/>
      <c r="H228" s="229">
        <v>2.4830000000000001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135</v>
      </c>
      <c r="AU228" s="235" t="s">
        <v>79</v>
      </c>
      <c r="AV228" s="13" t="s">
        <v>81</v>
      </c>
      <c r="AW228" s="13" t="s">
        <v>33</v>
      </c>
      <c r="AX228" s="13" t="s">
        <v>71</v>
      </c>
      <c r="AY228" s="235" t="s">
        <v>119</v>
      </c>
    </row>
    <row r="229" s="14" customFormat="1">
      <c r="A229" s="14"/>
      <c r="B229" s="239"/>
      <c r="C229" s="240"/>
      <c r="D229" s="217" t="s">
        <v>135</v>
      </c>
      <c r="E229" s="241" t="s">
        <v>28</v>
      </c>
      <c r="F229" s="242" t="s">
        <v>258</v>
      </c>
      <c r="G229" s="240"/>
      <c r="H229" s="243">
        <v>32.134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9" t="s">
        <v>135</v>
      </c>
      <c r="AU229" s="249" t="s">
        <v>79</v>
      </c>
      <c r="AV229" s="14" t="s">
        <v>127</v>
      </c>
      <c r="AW229" s="14" t="s">
        <v>33</v>
      </c>
      <c r="AX229" s="14" t="s">
        <v>79</v>
      </c>
      <c r="AY229" s="249" t="s">
        <v>119</v>
      </c>
    </row>
    <row r="230" s="2" customFormat="1" ht="16.5" customHeight="1">
      <c r="A230" s="38"/>
      <c r="B230" s="39"/>
      <c r="C230" s="204" t="s">
        <v>243</v>
      </c>
      <c r="D230" s="204" t="s">
        <v>122</v>
      </c>
      <c r="E230" s="205" t="s">
        <v>599</v>
      </c>
      <c r="F230" s="206" t="s">
        <v>600</v>
      </c>
      <c r="G230" s="207" t="s">
        <v>488</v>
      </c>
      <c r="H230" s="208">
        <v>32.134</v>
      </c>
      <c r="I230" s="209"/>
      <c r="J230" s="210">
        <f>ROUND(I230*H230,2)</f>
        <v>0</v>
      </c>
      <c r="K230" s="206" t="s">
        <v>126</v>
      </c>
      <c r="L230" s="44"/>
      <c r="M230" s="211" t="s">
        <v>28</v>
      </c>
      <c r="N230" s="212" t="s">
        <v>42</v>
      </c>
      <c r="O230" s="84"/>
      <c r="P230" s="213">
        <f>O230*H230</f>
        <v>0</v>
      </c>
      <c r="Q230" s="213">
        <v>4.0000000000000003E-05</v>
      </c>
      <c r="R230" s="213">
        <f>Q230*H230</f>
        <v>0.0012853600000000002</v>
      </c>
      <c r="S230" s="213">
        <v>0</v>
      </c>
      <c r="T230" s="21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5" t="s">
        <v>127</v>
      </c>
      <c r="AT230" s="215" t="s">
        <v>122</v>
      </c>
      <c r="AU230" s="215" t="s">
        <v>79</v>
      </c>
      <c r="AY230" s="17" t="s">
        <v>119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7" t="s">
        <v>79</v>
      </c>
      <c r="BK230" s="216">
        <f>ROUND(I230*H230,2)</f>
        <v>0</v>
      </c>
      <c r="BL230" s="17" t="s">
        <v>127</v>
      </c>
      <c r="BM230" s="215" t="s">
        <v>601</v>
      </c>
    </row>
    <row r="231" s="2" customFormat="1">
      <c r="A231" s="38"/>
      <c r="B231" s="39"/>
      <c r="C231" s="40"/>
      <c r="D231" s="217" t="s">
        <v>129</v>
      </c>
      <c r="E231" s="40"/>
      <c r="F231" s="218" t="s">
        <v>602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129</v>
      </c>
      <c r="AU231" s="17" t="s">
        <v>79</v>
      </c>
    </row>
    <row r="232" s="2" customFormat="1">
      <c r="A232" s="38"/>
      <c r="B232" s="39"/>
      <c r="C232" s="40"/>
      <c r="D232" s="222" t="s">
        <v>131</v>
      </c>
      <c r="E232" s="40"/>
      <c r="F232" s="223" t="s">
        <v>603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131</v>
      </c>
      <c r="AU232" s="17" t="s">
        <v>79</v>
      </c>
    </row>
    <row r="233" s="2" customFormat="1" ht="16.5" customHeight="1">
      <c r="A233" s="38"/>
      <c r="B233" s="39"/>
      <c r="C233" s="204" t="s">
        <v>604</v>
      </c>
      <c r="D233" s="204" t="s">
        <v>122</v>
      </c>
      <c r="E233" s="205" t="s">
        <v>605</v>
      </c>
      <c r="F233" s="206" t="s">
        <v>606</v>
      </c>
      <c r="G233" s="207" t="s">
        <v>308</v>
      </c>
      <c r="H233" s="208">
        <v>56.189999999999998</v>
      </c>
      <c r="I233" s="209"/>
      <c r="J233" s="210">
        <f>ROUND(I233*H233,2)</f>
        <v>0</v>
      </c>
      <c r="K233" s="206" t="s">
        <v>126</v>
      </c>
      <c r="L233" s="44"/>
      <c r="M233" s="211" t="s">
        <v>28</v>
      </c>
      <c r="N233" s="212" t="s">
        <v>42</v>
      </c>
      <c r="O233" s="84"/>
      <c r="P233" s="213">
        <f>O233*H233</f>
        <v>0</v>
      </c>
      <c r="Q233" s="213">
        <v>2.5505399999999998</v>
      </c>
      <c r="R233" s="213">
        <f>Q233*H233</f>
        <v>143.31484259999999</v>
      </c>
      <c r="S233" s="213">
        <v>0</v>
      </c>
      <c r="T233" s="21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5" t="s">
        <v>127</v>
      </c>
      <c r="AT233" s="215" t="s">
        <v>122</v>
      </c>
      <c r="AU233" s="215" t="s">
        <v>79</v>
      </c>
      <c r="AY233" s="17" t="s">
        <v>119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79</v>
      </c>
      <c r="BK233" s="216">
        <f>ROUND(I233*H233,2)</f>
        <v>0</v>
      </c>
      <c r="BL233" s="17" t="s">
        <v>127</v>
      </c>
      <c r="BM233" s="215" t="s">
        <v>607</v>
      </c>
    </row>
    <row r="234" s="2" customFormat="1">
      <c r="A234" s="38"/>
      <c r="B234" s="39"/>
      <c r="C234" s="40"/>
      <c r="D234" s="217" t="s">
        <v>129</v>
      </c>
      <c r="E234" s="40"/>
      <c r="F234" s="218" t="s">
        <v>608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129</v>
      </c>
      <c r="AU234" s="17" t="s">
        <v>79</v>
      </c>
    </row>
    <row r="235" s="2" customFormat="1">
      <c r="A235" s="38"/>
      <c r="B235" s="39"/>
      <c r="C235" s="40"/>
      <c r="D235" s="222" t="s">
        <v>131</v>
      </c>
      <c r="E235" s="40"/>
      <c r="F235" s="223" t="s">
        <v>609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131</v>
      </c>
      <c r="AU235" s="17" t="s">
        <v>79</v>
      </c>
    </row>
    <row r="236" s="15" customFormat="1">
      <c r="A236" s="15"/>
      <c r="B236" s="250"/>
      <c r="C236" s="251"/>
      <c r="D236" s="217" t="s">
        <v>135</v>
      </c>
      <c r="E236" s="252" t="s">
        <v>28</v>
      </c>
      <c r="F236" s="253" t="s">
        <v>610</v>
      </c>
      <c r="G236" s="251"/>
      <c r="H236" s="252" t="s">
        <v>28</v>
      </c>
      <c r="I236" s="254"/>
      <c r="J236" s="251"/>
      <c r="K236" s="251"/>
      <c r="L236" s="255"/>
      <c r="M236" s="256"/>
      <c r="N236" s="257"/>
      <c r="O236" s="257"/>
      <c r="P236" s="257"/>
      <c r="Q236" s="257"/>
      <c r="R236" s="257"/>
      <c r="S236" s="257"/>
      <c r="T236" s="258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9" t="s">
        <v>135</v>
      </c>
      <c r="AU236" s="259" t="s">
        <v>79</v>
      </c>
      <c r="AV236" s="15" t="s">
        <v>79</v>
      </c>
      <c r="AW236" s="15" t="s">
        <v>33</v>
      </c>
      <c r="AX236" s="15" t="s">
        <v>71</v>
      </c>
      <c r="AY236" s="259" t="s">
        <v>119</v>
      </c>
    </row>
    <row r="237" s="13" customFormat="1">
      <c r="A237" s="13"/>
      <c r="B237" s="225"/>
      <c r="C237" s="226"/>
      <c r="D237" s="217" t="s">
        <v>135</v>
      </c>
      <c r="E237" s="227" t="s">
        <v>28</v>
      </c>
      <c r="F237" s="228" t="s">
        <v>611</v>
      </c>
      <c r="G237" s="226"/>
      <c r="H237" s="229">
        <v>44.908999999999999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135</v>
      </c>
      <c r="AU237" s="235" t="s">
        <v>79</v>
      </c>
      <c r="AV237" s="13" t="s">
        <v>81</v>
      </c>
      <c r="AW237" s="13" t="s">
        <v>33</v>
      </c>
      <c r="AX237" s="13" t="s">
        <v>71</v>
      </c>
      <c r="AY237" s="235" t="s">
        <v>119</v>
      </c>
    </row>
    <row r="238" s="13" customFormat="1">
      <c r="A238" s="13"/>
      <c r="B238" s="225"/>
      <c r="C238" s="226"/>
      <c r="D238" s="217" t="s">
        <v>135</v>
      </c>
      <c r="E238" s="227" t="s">
        <v>28</v>
      </c>
      <c r="F238" s="228" t="s">
        <v>612</v>
      </c>
      <c r="G238" s="226"/>
      <c r="H238" s="229">
        <v>11.281000000000001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135</v>
      </c>
      <c r="AU238" s="235" t="s">
        <v>79</v>
      </c>
      <c r="AV238" s="13" t="s">
        <v>81</v>
      </c>
      <c r="AW238" s="13" t="s">
        <v>33</v>
      </c>
      <c r="AX238" s="13" t="s">
        <v>71</v>
      </c>
      <c r="AY238" s="235" t="s">
        <v>119</v>
      </c>
    </row>
    <row r="239" s="14" customFormat="1">
      <c r="A239" s="14"/>
      <c r="B239" s="239"/>
      <c r="C239" s="240"/>
      <c r="D239" s="217" t="s">
        <v>135</v>
      </c>
      <c r="E239" s="241" t="s">
        <v>28</v>
      </c>
      <c r="F239" s="242" t="s">
        <v>258</v>
      </c>
      <c r="G239" s="240"/>
      <c r="H239" s="243">
        <v>56.189999999999998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9" t="s">
        <v>135</v>
      </c>
      <c r="AU239" s="249" t="s">
        <v>79</v>
      </c>
      <c r="AV239" s="14" t="s">
        <v>127</v>
      </c>
      <c r="AW239" s="14" t="s">
        <v>33</v>
      </c>
      <c r="AX239" s="14" t="s">
        <v>79</v>
      </c>
      <c r="AY239" s="249" t="s">
        <v>119</v>
      </c>
    </row>
    <row r="240" s="2" customFormat="1" ht="16.5" customHeight="1">
      <c r="A240" s="38"/>
      <c r="B240" s="39"/>
      <c r="C240" s="204" t="s">
        <v>613</v>
      </c>
      <c r="D240" s="204" t="s">
        <v>122</v>
      </c>
      <c r="E240" s="205" t="s">
        <v>614</v>
      </c>
      <c r="F240" s="206" t="s">
        <v>615</v>
      </c>
      <c r="G240" s="207" t="s">
        <v>488</v>
      </c>
      <c r="H240" s="208">
        <v>46.411000000000001</v>
      </c>
      <c r="I240" s="209"/>
      <c r="J240" s="210">
        <f>ROUND(I240*H240,2)</f>
        <v>0</v>
      </c>
      <c r="K240" s="206" t="s">
        <v>126</v>
      </c>
      <c r="L240" s="44"/>
      <c r="M240" s="211" t="s">
        <v>28</v>
      </c>
      <c r="N240" s="212" t="s">
        <v>42</v>
      </c>
      <c r="O240" s="84"/>
      <c r="P240" s="213">
        <f>O240*H240</f>
        <v>0</v>
      </c>
      <c r="Q240" s="213">
        <v>0.0012999999999999999</v>
      </c>
      <c r="R240" s="213">
        <f>Q240*H240</f>
        <v>0.0603343</v>
      </c>
      <c r="S240" s="213">
        <v>0</v>
      </c>
      <c r="T240" s="21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5" t="s">
        <v>127</v>
      </c>
      <c r="AT240" s="215" t="s">
        <v>122</v>
      </c>
      <c r="AU240" s="215" t="s">
        <v>79</v>
      </c>
      <c r="AY240" s="17" t="s">
        <v>119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79</v>
      </c>
      <c r="BK240" s="216">
        <f>ROUND(I240*H240,2)</f>
        <v>0</v>
      </c>
      <c r="BL240" s="17" t="s">
        <v>127</v>
      </c>
      <c r="BM240" s="215" t="s">
        <v>616</v>
      </c>
    </row>
    <row r="241" s="2" customFormat="1">
      <c r="A241" s="38"/>
      <c r="B241" s="39"/>
      <c r="C241" s="40"/>
      <c r="D241" s="217" t="s">
        <v>129</v>
      </c>
      <c r="E241" s="40"/>
      <c r="F241" s="218" t="s">
        <v>617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129</v>
      </c>
      <c r="AU241" s="17" t="s">
        <v>79</v>
      </c>
    </row>
    <row r="242" s="2" customFormat="1">
      <c r="A242" s="38"/>
      <c r="B242" s="39"/>
      <c r="C242" s="40"/>
      <c r="D242" s="222" t="s">
        <v>131</v>
      </c>
      <c r="E242" s="40"/>
      <c r="F242" s="223" t="s">
        <v>618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131</v>
      </c>
      <c r="AU242" s="17" t="s">
        <v>79</v>
      </c>
    </row>
    <row r="243" s="13" customFormat="1">
      <c r="A243" s="13"/>
      <c r="B243" s="225"/>
      <c r="C243" s="226"/>
      <c r="D243" s="217" t="s">
        <v>135</v>
      </c>
      <c r="E243" s="227" t="s">
        <v>28</v>
      </c>
      <c r="F243" s="228" t="s">
        <v>619</v>
      </c>
      <c r="G243" s="226"/>
      <c r="H243" s="229">
        <v>32.039000000000001</v>
      </c>
      <c r="I243" s="230"/>
      <c r="J243" s="226"/>
      <c r="K243" s="226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135</v>
      </c>
      <c r="AU243" s="235" t="s">
        <v>79</v>
      </c>
      <c r="AV243" s="13" t="s">
        <v>81</v>
      </c>
      <c r="AW243" s="13" t="s">
        <v>33</v>
      </c>
      <c r="AX243" s="13" t="s">
        <v>71</v>
      </c>
      <c r="AY243" s="235" t="s">
        <v>119</v>
      </c>
    </row>
    <row r="244" s="13" customFormat="1">
      <c r="A244" s="13"/>
      <c r="B244" s="225"/>
      <c r="C244" s="226"/>
      <c r="D244" s="217" t="s">
        <v>135</v>
      </c>
      <c r="E244" s="227" t="s">
        <v>28</v>
      </c>
      <c r="F244" s="228" t="s">
        <v>620</v>
      </c>
      <c r="G244" s="226"/>
      <c r="H244" s="229">
        <v>14.372</v>
      </c>
      <c r="I244" s="230"/>
      <c r="J244" s="226"/>
      <c r="K244" s="226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135</v>
      </c>
      <c r="AU244" s="235" t="s">
        <v>79</v>
      </c>
      <c r="AV244" s="13" t="s">
        <v>81</v>
      </c>
      <c r="AW244" s="13" t="s">
        <v>33</v>
      </c>
      <c r="AX244" s="13" t="s">
        <v>71</v>
      </c>
      <c r="AY244" s="235" t="s">
        <v>119</v>
      </c>
    </row>
    <row r="245" s="14" customFormat="1">
      <c r="A245" s="14"/>
      <c r="B245" s="239"/>
      <c r="C245" s="240"/>
      <c r="D245" s="217" t="s">
        <v>135</v>
      </c>
      <c r="E245" s="241" t="s">
        <v>28</v>
      </c>
      <c r="F245" s="242" t="s">
        <v>258</v>
      </c>
      <c r="G245" s="240"/>
      <c r="H245" s="243">
        <v>46.411000000000001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9" t="s">
        <v>135</v>
      </c>
      <c r="AU245" s="249" t="s">
        <v>79</v>
      </c>
      <c r="AV245" s="14" t="s">
        <v>127</v>
      </c>
      <c r="AW245" s="14" t="s">
        <v>33</v>
      </c>
      <c r="AX245" s="14" t="s">
        <v>79</v>
      </c>
      <c r="AY245" s="249" t="s">
        <v>119</v>
      </c>
    </row>
    <row r="246" s="2" customFormat="1" ht="16.5" customHeight="1">
      <c r="A246" s="38"/>
      <c r="B246" s="39"/>
      <c r="C246" s="204" t="s">
        <v>621</v>
      </c>
      <c r="D246" s="204" t="s">
        <v>122</v>
      </c>
      <c r="E246" s="205" t="s">
        <v>622</v>
      </c>
      <c r="F246" s="206" t="s">
        <v>623</v>
      </c>
      <c r="G246" s="207" t="s">
        <v>488</v>
      </c>
      <c r="H246" s="208">
        <v>46.411000000000001</v>
      </c>
      <c r="I246" s="209"/>
      <c r="J246" s="210">
        <f>ROUND(I246*H246,2)</f>
        <v>0</v>
      </c>
      <c r="K246" s="206" t="s">
        <v>126</v>
      </c>
      <c r="L246" s="44"/>
      <c r="M246" s="211" t="s">
        <v>28</v>
      </c>
      <c r="N246" s="212" t="s">
        <v>42</v>
      </c>
      <c r="O246" s="84"/>
      <c r="P246" s="213">
        <f>O246*H246</f>
        <v>0</v>
      </c>
      <c r="Q246" s="213">
        <v>4.0000000000000003E-05</v>
      </c>
      <c r="R246" s="213">
        <f>Q246*H246</f>
        <v>0.0018564400000000002</v>
      </c>
      <c r="S246" s="213">
        <v>0</v>
      </c>
      <c r="T246" s="21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5" t="s">
        <v>127</v>
      </c>
      <c r="AT246" s="215" t="s">
        <v>122</v>
      </c>
      <c r="AU246" s="215" t="s">
        <v>79</v>
      </c>
      <c r="AY246" s="17" t="s">
        <v>119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79</v>
      </c>
      <c r="BK246" s="216">
        <f>ROUND(I246*H246,2)</f>
        <v>0</v>
      </c>
      <c r="BL246" s="17" t="s">
        <v>127</v>
      </c>
      <c r="BM246" s="215" t="s">
        <v>624</v>
      </c>
    </row>
    <row r="247" s="2" customFormat="1">
      <c r="A247" s="38"/>
      <c r="B247" s="39"/>
      <c r="C247" s="40"/>
      <c r="D247" s="217" t="s">
        <v>129</v>
      </c>
      <c r="E247" s="40"/>
      <c r="F247" s="218" t="s">
        <v>625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129</v>
      </c>
      <c r="AU247" s="17" t="s">
        <v>79</v>
      </c>
    </row>
    <row r="248" s="2" customFormat="1">
      <c r="A248" s="38"/>
      <c r="B248" s="39"/>
      <c r="C248" s="40"/>
      <c r="D248" s="222" t="s">
        <v>131</v>
      </c>
      <c r="E248" s="40"/>
      <c r="F248" s="223" t="s">
        <v>626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131</v>
      </c>
      <c r="AU248" s="17" t="s">
        <v>79</v>
      </c>
    </row>
    <row r="249" s="2" customFormat="1" ht="16.5" customHeight="1">
      <c r="A249" s="38"/>
      <c r="B249" s="39"/>
      <c r="C249" s="204" t="s">
        <v>627</v>
      </c>
      <c r="D249" s="204" t="s">
        <v>122</v>
      </c>
      <c r="E249" s="205" t="s">
        <v>628</v>
      </c>
      <c r="F249" s="206" t="s">
        <v>629</v>
      </c>
      <c r="G249" s="207" t="s">
        <v>403</v>
      </c>
      <c r="H249" s="208">
        <v>10.114000000000001</v>
      </c>
      <c r="I249" s="209"/>
      <c r="J249" s="210">
        <f>ROUND(I249*H249,2)</f>
        <v>0</v>
      </c>
      <c r="K249" s="206" t="s">
        <v>126</v>
      </c>
      <c r="L249" s="44"/>
      <c r="M249" s="211" t="s">
        <v>28</v>
      </c>
      <c r="N249" s="212" t="s">
        <v>42</v>
      </c>
      <c r="O249" s="84"/>
      <c r="P249" s="213">
        <f>O249*H249</f>
        <v>0</v>
      </c>
      <c r="Q249" s="213">
        <v>1.0383</v>
      </c>
      <c r="R249" s="213">
        <f>Q249*H249</f>
        <v>10.501366200000001</v>
      </c>
      <c r="S249" s="213">
        <v>0</v>
      </c>
      <c r="T249" s="21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5" t="s">
        <v>127</v>
      </c>
      <c r="AT249" s="215" t="s">
        <v>122</v>
      </c>
      <c r="AU249" s="215" t="s">
        <v>79</v>
      </c>
      <c r="AY249" s="17" t="s">
        <v>119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7" t="s">
        <v>79</v>
      </c>
      <c r="BK249" s="216">
        <f>ROUND(I249*H249,2)</f>
        <v>0</v>
      </c>
      <c r="BL249" s="17" t="s">
        <v>127</v>
      </c>
      <c r="BM249" s="215" t="s">
        <v>630</v>
      </c>
    </row>
    <row r="250" s="2" customFormat="1">
      <c r="A250" s="38"/>
      <c r="B250" s="39"/>
      <c r="C250" s="40"/>
      <c r="D250" s="217" t="s">
        <v>129</v>
      </c>
      <c r="E250" s="40"/>
      <c r="F250" s="218" t="s">
        <v>631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129</v>
      </c>
      <c r="AU250" s="17" t="s">
        <v>79</v>
      </c>
    </row>
    <row r="251" s="2" customFormat="1">
      <c r="A251" s="38"/>
      <c r="B251" s="39"/>
      <c r="C251" s="40"/>
      <c r="D251" s="222" t="s">
        <v>131</v>
      </c>
      <c r="E251" s="40"/>
      <c r="F251" s="223" t="s">
        <v>632</v>
      </c>
      <c r="G251" s="40"/>
      <c r="H251" s="40"/>
      <c r="I251" s="219"/>
      <c r="J251" s="40"/>
      <c r="K251" s="40"/>
      <c r="L251" s="44"/>
      <c r="M251" s="220"/>
      <c r="N251" s="22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131</v>
      </c>
      <c r="AU251" s="17" t="s">
        <v>79</v>
      </c>
    </row>
    <row r="252" s="2" customFormat="1">
      <c r="A252" s="38"/>
      <c r="B252" s="39"/>
      <c r="C252" s="40"/>
      <c r="D252" s="217" t="s">
        <v>133</v>
      </c>
      <c r="E252" s="40"/>
      <c r="F252" s="224" t="s">
        <v>633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133</v>
      </c>
      <c r="AU252" s="17" t="s">
        <v>79</v>
      </c>
    </row>
    <row r="253" s="13" customFormat="1">
      <c r="A253" s="13"/>
      <c r="B253" s="225"/>
      <c r="C253" s="226"/>
      <c r="D253" s="217" t="s">
        <v>135</v>
      </c>
      <c r="E253" s="226"/>
      <c r="F253" s="228" t="s">
        <v>634</v>
      </c>
      <c r="G253" s="226"/>
      <c r="H253" s="229">
        <v>10.114000000000001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135</v>
      </c>
      <c r="AU253" s="235" t="s">
        <v>79</v>
      </c>
      <c r="AV253" s="13" t="s">
        <v>81</v>
      </c>
      <c r="AW253" s="13" t="s">
        <v>4</v>
      </c>
      <c r="AX253" s="13" t="s">
        <v>79</v>
      </c>
      <c r="AY253" s="235" t="s">
        <v>119</v>
      </c>
    </row>
    <row r="254" s="12" customFormat="1" ht="25.92" customHeight="1">
      <c r="A254" s="12"/>
      <c r="B254" s="188"/>
      <c r="C254" s="189"/>
      <c r="D254" s="190" t="s">
        <v>70</v>
      </c>
      <c r="E254" s="191" t="s">
        <v>145</v>
      </c>
      <c r="F254" s="191" t="s">
        <v>635</v>
      </c>
      <c r="G254" s="189"/>
      <c r="H254" s="189"/>
      <c r="I254" s="192"/>
      <c r="J254" s="193">
        <f>BK254</f>
        <v>0</v>
      </c>
      <c r="K254" s="189"/>
      <c r="L254" s="194"/>
      <c r="M254" s="195"/>
      <c r="N254" s="196"/>
      <c r="O254" s="196"/>
      <c r="P254" s="197">
        <f>SUM(P255:P342)</f>
        <v>0</v>
      </c>
      <c r="Q254" s="196"/>
      <c r="R254" s="197">
        <f>SUM(R255:R342)</f>
        <v>125.15199276</v>
      </c>
      <c r="S254" s="196"/>
      <c r="T254" s="198">
        <f>SUM(T255:T342)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99" t="s">
        <v>127</v>
      </c>
      <c r="AT254" s="200" t="s">
        <v>70</v>
      </c>
      <c r="AU254" s="200" t="s">
        <v>71</v>
      </c>
      <c r="AY254" s="199" t="s">
        <v>119</v>
      </c>
      <c r="BK254" s="201">
        <f>SUM(BK255:BK342)</f>
        <v>0</v>
      </c>
    </row>
    <row r="255" s="2" customFormat="1" ht="16.5" customHeight="1">
      <c r="A255" s="38"/>
      <c r="B255" s="39"/>
      <c r="C255" s="204" t="s">
        <v>636</v>
      </c>
      <c r="D255" s="204" t="s">
        <v>122</v>
      </c>
      <c r="E255" s="205" t="s">
        <v>637</v>
      </c>
      <c r="F255" s="206" t="s">
        <v>638</v>
      </c>
      <c r="G255" s="207" t="s">
        <v>246</v>
      </c>
      <c r="H255" s="208">
        <v>55</v>
      </c>
      <c r="I255" s="209"/>
      <c r="J255" s="210">
        <f>ROUND(I255*H255,2)</f>
        <v>0</v>
      </c>
      <c r="K255" s="206" t="s">
        <v>126</v>
      </c>
      <c r="L255" s="44"/>
      <c r="M255" s="211" t="s">
        <v>28</v>
      </c>
      <c r="N255" s="212" t="s">
        <v>42</v>
      </c>
      <c r="O255" s="84"/>
      <c r="P255" s="213">
        <f>O255*H255</f>
        <v>0</v>
      </c>
      <c r="Q255" s="213">
        <v>0.01206</v>
      </c>
      <c r="R255" s="213">
        <f>Q255*H255</f>
        <v>0.6633</v>
      </c>
      <c r="S255" s="213">
        <v>0</v>
      </c>
      <c r="T255" s="21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5" t="s">
        <v>247</v>
      </c>
      <c r="AT255" s="215" t="s">
        <v>122</v>
      </c>
      <c r="AU255" s="215" t="s">
        <v>79</v>
      </c>
      <c r="AY255" s="17" t="s">
        <v>119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7" t="s">
        <v>79</v>
      </c>
      <c r="BK255" s="216">
        <f>ROUND(I255*H255,2)</f>
        <v>0</v>
      </c>
      <c r="BL255" s="17" t="s">
        <v>247</v>
      </c>
      <c r="BM255" s="215" t="s">
        <v>639</v>
      </c>
    </row>
    <row r="256" s="2" customFormat="1">
      <c r="A256" s="38"/>
      <c r="B256" s="39"/>
      <c r="C256" s="40"/>
      <c r="D256" s="217" t="s">
        <v>129</v>
      </c>
      <c r="E256" s="40"/>
      <c r="F256" s="218" t="s">
        <v>640</v>
      </c>
      <c r="G256" s="40"/>
      <c r="H256" s="40"/>
      <c r="I256" s="219"/>
      <c r="J256" s="40"/>
      <c r="K256" s="40"/>
      <c r="L256" s="44"/>
      <c r="M256" s="220"/>
      <c r="N256" s="22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129</v>
      </c>
      <c r="AU256" s="17" t="s">
        <v>79</v>
      </c>
    </row>
    <row r="257" s="2" customFormat="1">
      <c r="A257" s="38"/>
      <c r="B257" s="39"/>
      <c r="C257" s="40"/>
      <c r="D257" s="222" t="s">
        <v>131</v>
      </c>
      <c r="E257" s="40"/>
      <c r="F257" s="223" t="s">
        <v>641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131</v>
      </c>
      <c r="AU257" s="17" t="s">
        <v>79</v>
      </c>
    </row>
    <row r="258" s="2" customFormat="1">
      <c r="A258" s="38"/>
      <c r="B258" s="39"/>
      <c r="C258" s="40"/>
      <c r="D258" s="217" t="s">
        <v>133</v>
      </c>
      <c r="E258" s="40"/>
      <c r="F258" s="224" t="s">
        <v>642</v>
      </c>
      <c r="G258" s="40"/>
      <c r="H258" s="40"/>
      <c r="I258" s="219"/>
      <c r="J258" s="40"/>
      <c r="K258" s="40"/>
      <c r="L258" s="44"/>
      <c r="M258" s="220"/>
      <c r="N258" s="221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133</v>
      </c>
      <c r="AU258" s="17" t="s">
        <v>79</v>
      </c>
    </row>
    <row r="259" s="13" customFormat="1">
      <c r="A259" s="13"/>
      <c r="B259" s="225"/>
      <c r="C259" s="226"/>
      <c r="D259" s="217" t="s">
        <v>135</v>
      </c>
      <c r="E259" s="227" t="s">
        <v>28</v>
      </c>
      <c r="F259" s="228" t="s">
        <v>643</v>
      </c>
      <c r="G259" s="226"/>
      <c r="H259" s="229">
        <v>55</v>
      </c>
      <c r="I259" s="230"/>
      <c r="J259" s="226"/>
      <c r="K259" s="226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135</v>
      </c>
      <c r="AU259" s="235" t="s">
        <v>79</v>
      </c>
      <c r="AV259" s="13" t="s">
        <v>81</v>
      </c>
      <c r="AW259" s="13" t="s">
        <v>33</v>
      </c>
      <c r="AX259" s="13" t="s">
        <v>79</v>
      </c>
      <c r="AY259" s="235" t="s">
        <v>119</v>
      </c>
    </row>
    <row r="260" s="2" customFormat="1" ht="16.5" customHeight="1">
      <c r="A260" s="38"/>
      <c r="B260" s="39"/>
      <c r="C260" s="260" t="s">
        <v>644</v>
      </c>
      <c r="D260" s="260" t="s">
        <v>267</v>
      </c>
      <c r="E260" s="261" t="s">
        <v>645</v>
      </c>
      <c r="F260" s="262" t="s">
        <v>646</v>
      </c>
      <c r="G260" s="263" t="s">
        <v>246</v>
      </c>
      <c r="H260" s="264">
        <v>55</v>
      </c>
      <c r="I260" s="265"/>
      <c r="J260" s="266">
        <f>ROUND(I260*H260,2)</f>
        <v>0</v>
      </c>
      <c r="K260" s="262" t="s">
        <v>126</v>
      </c>
      <c r="L260" s="267"/>
      <c r="M260" s="268" t="s">
        <v>28</v>
      </c>
      <c r="N260" s="269" t="s">
        <v>42</v>
      </c>
      <c r="O260" s="84"/>
      <c r="P260" s="213">
        <f>O260*H260</f>
        <v>0</v>
      </c>
      <c r="Q260" s="213">
        <v>0.42999999999999999</v>
      </c>
      <c r="R260" s="213">
        <f>Q260*H260</f>
        <v>23.649999999999999</v>
      </c>
      <c r="S260" s="213">
        <v>0</v>
      </c>
      <c r="T260" s="21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5" t="s">
        <v>247</v>
      </c>
      <c r="AT260" s="215" t="s">
        <v>267</v>
      </c>
      <c r="AU260" s="215" t="s">
        <v>79</v>
      </c>
      <c r="AY260" s="17" t="s">
        <v>119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79</v>
      </c>
      <c r="BK260" s="216">
        <f>ROUND(I260*H260,2)</f>
        <v>0</v>
      </c>
      <c r="BL260" s="17" t="s">
        <v>247</v>
      </c>
      <c r="BM260" s="215" t="s">
        <v>647</v>
      </c>
    </row>
    <row r="261" s="2" customFormat="1">
      <c r="A261" s="38"/>
      <c r="B261" s="39"/>
      <c r="C261" s="40"/>
      <c r="D261" s="217" t="s">
        <v>129</v>
      </c>
      <c r="E261" s="40"/>
      <c r="F261" s="218" t="s">
        <v>646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129</v>
      </c>
      <c r="AU261" s="17" t="s">
        <v>79</v>
      </c>
    </row>
    <row r="262" s="2" customFormat="1" ht="16.5" customHeight="1">
      <c r="A262" s="38"/>
      <c r="B262" s="39"/>
      <c r="C262" s="204" t="s">
        <v>648</v>
      </c>
      <c r="D262" s="204" t="s">
        <v>122</v>
      </c>
      <c r="E262" s="205" t="s">
        <v>649</v>
      </c>
      <c r="F262" s="206" t="s">
        <v>650</v>
      </c>
      <c r="G262" s="207" t="s">
        <v>651</v>
      </c>
      <c r="H262" s="208">
        <v>160</v>
      </c>
      <c r="I262" s="209"/>
      <c r="J262" s="210">
        <f>ROUND(I262*H262,2)</f>
        <v>0</v>
      </c>
      <c r="K262" s="206" t="s">
        <v>126</v>
      </c>
      <c r="L262" s="44"/>
      <c r="M262" s="211" t="s">
        <v>28</v>
      </c>
      <c r="N262" s="212" t="s">
        <v>42</v>
      </c>
      <c r="O262" s="84"/>
      <c r="P262" s="213">
        <f>O262*H262</f>
        <v>0</v>
      </c>
      <c r="Q262" s="213">
        <v>0.00033</v>
      </c>
      <c r="R262" s="213">
        <f>Q262*H262</f>
        <v>0.0528</v>
      </c>
      <c r="S262" s="213">
        <v>0</v>
      </c>
      <c r="T262" s="21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5" t="s">
        <v>127</v>
      </c>
      <c r="AT262" s="215" t="s">
        <v>122</v>
      </c>
      <c r="AU262" s="215" t="s">
        <v>79</v>
      </c>
      <c r="AY262" s="17" t="s">
        <v>119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7" t="s">
        <v>79</v>
      </c>
      <c r="BK262" s="216">
        <f>ROUND(I262*H262,2)</f>
        <v>0</v>
      </c>
      <c r="BL262" s="17" t="s">
        <v>127</v>
      </c>
      <c r="BM262" s="215" t="s">
        <v>652</v>
      </c>
    </row>
    <row r="263" s="2" customFormat="1">
      <c r="A263" s="38"/>
      <c r="B263" s="39"/>
      <c r="C263" s="40"/>
      <c r="D263" s="217" t="s">
        <v>129</v>
      </c>
      <c r="E263" s="40"/>
      <c r="F263" s="218" t="s">
        <v>650</v>
      </c>
      <c r="G263" s="40"/>
      <c r="H263" s="40"/>
      <c r="I263" s="219"/>
      <c r="J263" s="40"/>
      <c r="K263" s="40"/>
      <c r="L263" s="44"/>
      <c r="M263" s="220"/>
      <c r="N263" s="221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129</v>
      </c>
      <c r="AU263" s="17" t="s">
        <v>79</v>
      </c>
    </row>
    <row r="264" s="2" customFormat="1">
      <c r="A264" s="38"/>
      <c r="B264" s="39"/>
      <c r="C264" s="40"/>
      <c r="D264" s="222" t="s">
        <v>131</v>
      </c>
      <c r="E264" s="40"/>
      <c r="F264" s="223" t="s">
        <v>653</v>
      </c>
      <c r="G264" s="40"/>
      <c r="H264" s="40"/>
      <c r="I264" s="219"/>
      <c r="J264" s="40"/>
      <c r="K264" s="40"/>
      <c r="L264" s="44"/>
      <c r="M264" s="220"/>
      <c r="N264" s="22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131</v>
      </c>
      <c r="AU264" s="17" t="s">
        <v>79</v>
      </c>
    </row>
    <row r="265" s="13" customFormat="1">
      <c r="A265" s="13"/>
      <c r="B265" s="225"/>
      <c r="C265" s="226"/>
      <c r="D265" s="217" t="s">
        <v>135</v>
      </c>
      <c r="E265" s="227" t="s">
        <v>28</v>
      </c>
      <c r="F265" s="228" t="s">
        <v>654</v>
      </c>
      <c r="G265" s="226"/>
      <c r="H265" s="229">
        <v>160</v>
      </c>
      <c r="I265" s="230"/>
      <c r="J265" s="226"/>
      <c r="K265" s="226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135</v>
      </c>
      <c r="AU265" s="235" t="s">
        <v>79</v>
      </c>
      <c r="AV265" s="13" t="s">
        <v>81</v>
      </c>
      <c r="AW265" s="13" t="s">
        <v>33</v>
      </c>
      <c r="AX265" s="13" t="s">
        <v>79</v>
      </c>
      <c r="AY265" s="235" t="s">
        <v>119</v>
      </c>
    </row>
    <row r="266" s="2" customFormat="1" ht="16.5" customHeight="1">
      <c r="A266" s="38"/>
      <c r="B266" s="39"/>
      <c r="C266" s="260" t="s">
        <v>655</v>
      </c>
      <c r="D266" s="260" t="s">
        <v>267</v>
      </c>
      <c r="E266" s="261" t="s">
        <v>656</v>
      </c>
      <c r="F266" s="262" t="s">
        <v>657</v>
      </c>
      <c r="G266" s="263" t="s">
        <v>651</v>
      </c>
      <c r="H266" s="264">
        <v>109</v>
      </c>
      <c r="I266" s="265"/>
      <c r="J266" s="266">
        <f>ROUND(I266*H266,2)</f>
        <v>0</v>
      </c>
      <c r="K266" s="262" t="s">
        <v>126</v>
      </c>
      <c r="L266" s="267"/>
      <c r="M266" s="268" t="s">
        <v>28</v>
      </c>
      <c r="N266" s="269" t="s">
        <v>42</v>
      </c>
      <c r="O266" s="84"/>
      <c r="P266" s="213">
        <f>O266*H266</f>
        <v>0</v>
      </c>
      <c r="Q266" s="213">
        <v>0.00080000000000000004</v>
      </c>
      <c r="R266" s="213">
        <f>Q266*H266</f>
        <v>0.0872</v>
      </c>
      <c r="S266" s="213">
        <v>0</v>
      </c>
      <c r="T266" s="21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5" t="s">
        <v>176</v>
      </c>
      <c r="AT266" s="215" t="s">
        <v>267</v>
      </c>
      <c r="AU266" s="215" t="s">
        <v>79</v>
      </c>
      <c r="AY266" s="17" t="s">
        <v>119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7" t="s">
        <v>79</v>
      </c>
      <c r="BK266" s="216">
        <f>ROUND(I266*H266,2)</f>
        <v>0</v>
      </c>
      <c r="BL266" s="17" t="s">
        <v>127</v>
      </c>
      <c r="BM266" s="215" t="s">
        <v>658</v>
      </c>
    </row>
    <row r="267" s="2" customFormat="1">
      <c r="A267" s="38"/>
      <c r="B267" s="39"/>
      <c r="C267" s="40"/>
      <c r="D267" s="217" t="s">
        <v>129</v>
      </c>
      <c r="E267" s="40"/>
      <c r="F267" s="218" t="s">
        <v>659</v>
      </c>
      <c r="G267" s="40"/>
      <c r="H267" s="40"/>
      <c r="I267" s="219"/>
      <c r="J267" s="40"/>
      <c r="K267" s="40"/>
      <c r="L267" s="44"/>
      <c r="M267" s="220"/>
      <c r="N267" s="221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129</v>
      </c>
      <c r="AU267" s="17" t="s">
        <v>79</v>
      </c>
    </row>
    <row r="268" s="13" customFormat="1">
      <c r="A268" s="13"/>
      <c r="B268" s="225"/>
      <c r="C268" s="226"/>
      <c r="D268" s="217" t="s">
        <v>135</v>
      </c>
      <c r="E268" s="227" t="s">
        <v>28</v>
      </c>
      <c r="F268" s="228" t="s">
        <v>660</v>
      </c>
      <c r="G268" s="226"/>
      <c r="H268" s="229">
        <v>109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135</v>
      </c>
      <c r="AU268" s="235" t="s">
        <v>79</v>
      </c>
      <c r="AV268" s="13" t="s">
        <v>81</v>
      </c>
      <c r="AW268" s="13" t="s">
        <v>33</v>
      </c>
      <c r="AX268" s="13" t="s">
        <v>79</v>
      </c>
      <c r="AY268" s="235" t="s">
        <v>119</v>
      </c>
    </row>
    <row r="269" s="2" customFormat="1" ht="16.5" customHeight="1">
      <c r="A269" s="38"/>
      <c r="B269" s="39"/>
      <c r="C269" s="204" t="s">
        <v>661</v>
      </c>
      <c r="D269" s="204" t="s">
        <v>122</v>
      </c>
      <c r="E269" s="205" t="s">
        <v>662</v>
      </c>
      <c r="F269" s="206" t="s">
        <v>663</v>
      </c>
      <c r="G269" s="207" t="s">
        <v>308</v>
      </c>
      <c r="H269" s="208">
        <v>26.058</v>
      </c>
      <c r="I269" s="209"/>
      <c r="J269" s="210">
        <f>ROUND(I269*H269,2)</f>
        <v>0</v>
      </c>
      <c r="K269" s="206" t="s">
        <v>126</v>
      </c>
      <c r="L269" s="44"/>
      <c r="M269" s="211" t="s">
        <v>28</v>
      </c>
      <c r="N269" s="212" t="s">
        <v>42</v>
      </c>
      <c r="O269" s="84"/>
      <c r="P269" s="213">
        <f>O269*H269</f>
        <v>0</v>
      </c>
      <c r="Q269" s="213">
        <v>2.5021499999999999</v>
      </c>
      <c r="R269" s="213">
        <f>Q269*H269</f>
        <v>65.201024699999991</v>
      </c>
      <c r="S269" s="213">
        <v>0</v>
      </c>
      <c r="T269" s="21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5" t="s">
        <v>127</v>
      </c>
      <c r="AT269" s="215" t="s">
        <v>122</v>
      </c>
      <c r="AU269" s="215" t="s">
        <v>79</v>
      </c>
      <c r="AY269" s="17" t="s">
        <v>119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7" t="s">
        <v>79</v>
      </c>
      <c r="BK269" s="216">
        <f>ROUND(I269*H269,2)</f>
        <v>0</v>
      </c>
      <c r="BL269" s="17" t="s">
        <v>127</v>
      </c>
      <c r="BM269" s="215" t="s">
        <v>664</v>
      </c>
    </row>
    <row r="270" s="2" customFormat="1">
      <c r="A270" s="38"/>
      <c r="B270" s="39"/>
      <c r="C270" s="40"/>
      <c r="D270" s="217" t="s">
        <v>129</v>
      </c>
      <c r="E270" s="40"/>
      <c r="F270" s="218" t="s">
        <v>665</v>
      </c>
      <c r="G270" s="40"/>
      <c r="H270" s="40"/>
      <c r="I270" s="219"/>
      <c r="J270" s="40"/>
      <c r="K270" s="40"/>
      <c r="L270" s="44"/>
      <c r="M270" s="220"/>
      <c r="N270" s="221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129</v>
      </c>
      <c r="AU270" s="17" t="s">
        <v>79</v>
      </c>
    </row>
    <row r="271" s="2" customFormat="1">
      <c r="A271" s="38"/>
      <c r="B271" s="39"/>
      <c r="C271" s="40"/>
      <c r="D271" s="222" t="s">
        <v>131</v>
      </c>
      <c r="E271" s="40"/>
      <c r="F271" s="223" t="s">
        <v>666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131</v>
      </c>
      <c r="AU271" s="17" t="s">
        <v>79</v>
      </c>
    </row>
    <row r="272" s="2" customFormat="1">
      <c r="A272" s="38"/>
      <c r="B272" s="39"/>
      <c r="C272" s="40"/>
      <c r="D272" s="217" t="s">
        <v>133</v>
      </c>
      <c r="E272" s="40"/>
      <c r="F272" s="224" t="s">
        <v>667</v>
      </c>
      <c r="G272" s="40"/>
      <c r="H272" s="40"/>
      <c r="I272" s="219"/>
      <c r="J272" s="40"/>
      <c r="K272" s="40"/>
      <c r="L272" s="44"/>
      <c r="M272" s="220"/>
      <c r="N272" s="221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133</v>
      </c>
      <c r="AU272" s="17" t="s">
        <v>79</v>
      </c>
    </row>
    <row r="273" s="13" customFormat="1">
      <c r="A273" s="13"/>
      <c r="B273" s="225"/>
      <c r="C273" s="226"/>
      <c r="D273" s="217" t="s">
        <v>135</v>
      </c>
      <c r="E273" s="227" t="s">
        <v>28</v>
      </c>
      <c r="F273" s="228" t="s">
        <v>668</v>
      </c>
      <c r="G273" s="226"/>
      <c r="H273" s="229">
        <v>26.058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135</v>
      </c>
      <c r="AU273" s="235" t="s">
        <v>79</v>
      </c>
      <c r="AV273" s="13" t="s">
        <v>81</v>
      </c>
      <c r="AW273" s="13" t="s">
        <v>33</v>
      </c>
      <c r="AX273" s="13" t="s">
        <v>79</v>
      </c>
      <c r="AY273" s="235" t="s">
        <v>119</v>
      </c>
    </row>
    <row r="274" s="2" customFormat="1" ht="16.5" customHeight="1">
      <c r="A274" s="38"/>
      <c r="B274" s="39"/>
      <c r="C274" s="204" t="s">
        <v>669</v>
      </c>
      <c r="D274" s="204" t="s">
        <v>122</v>
      </c>
      <c r="E274" s="205" t="s">
        <v>670</v>
      </c>
      <c r="F274" s="206" t="s">
        <v>671</v>
      </c>
      <c r="G274" s="207" t="s">
        <v>488</v>
      </c>
      <c r="H274" s="208">
        <v>26.036000000000001</v>
      </c>
      <c r="I274" s="209"/>
      <c r="J274" s="210">
        <f>ROUND(I274*H274,2)</f>
        <v>0</v>
      </c>
      <c r="K274" s="206" t="s">
        <v>126</v>
      </c>
      <c r="L274" s="44"/>
      <c r="M274" s="211" t="s">
        <v>28</v>
      </c>
      <c r="N274" s="212" t="s">
        <v>42</v>
      </c>
      <c r="O274" s="84"/>
      <c r="P274" s="213">
        <f>O274*H274</f>
        <v>0</v>
      </c>
      <c r="Q274" s="213">
        <v>0.041259999999999998</v>
      </c>
      <c r="R274" s="213">
        <f>Q274*H274</f>
        <v>1.0742453599999999</v>
      </c>
      <c r="S274" s="213">
        <v>0</v>
      </c>
      <c r="T274" s="21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5" t="s">
        <v>127</v>
      </c>
      <c r="AT274" s="215" t="s">
        <v>122</v>
      </c>
      <c r="AU274" s="215" t="s">
        <v>79</v>
      </c>
      <c r="AY274" s="17" t="s">
        <v>119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7" t="s">
        <v>79</v>
      </c>
      <c r="BK274" s="216">
        <f>ROUND(I274*H274,2)</f>
        <v>0</v>
      </c>
      <c r="BL274" s="17" t="s">
        <v>127</v>
      </c>
      <c r="BM274" s="215" t="s">
        <v>672</v>
      </c>
    </row>
    <row r="275" s="2" customFormat="1">
      <c r="A275" s="38"/>
      <c r="B275" s="39"/>
      <c r="C275" s="40"/>
      <c r="D275" s="217" t="s">
        <v>129</v>
      </c>
      <c r="E275" s="40"/>
      <c r="F275" s="218" t="s">
        <v>673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129</v>
      </c>
      <c r="AU275" s="17" t="s">
        <v>79</v>
      </c>
    </row>
    <row r="276" s="2" customFormat="1">
      <c r="A276" s="38"/>
      <c r="B276" s="39"/>
      <c r="C276" s="40"/>
      <c r="D276" s="222" t="s">
        <v>131</v>
      </c>
      <c r="E276" s="40"/>
      <c r="F276" s="223" t="s">
        <v>674</v>
      </c>
      <c r="G276" s="40"/>
      <c r="H276" s="40"/>
      <c r="I276" s="219"/>
      <c r="J276" s="40"/>
      <c r="K276" s="40"/>
      <c r="L276" s="44"/>
      <c r="M276" s="220"/>
      <c r="N276" s="221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131</v>
      </c>
      <c r="AU276" s="17" t="s">
        <v>79</v>
      </c>
    </row>
    <row r="277" s="13" customFormat="1">
      <c r="A277" s="13"/>
      <c r="B277" s="225"/>
      <c r="C277" s="226"/>
      <c r="D277" s="217" t="s">
        <v>135</v>
      </c>
      <c r="E277" s="227" t="s">
        <v>28</v>
      </c>
      <c r="F277" s="228" t="s">
        <v>675</v>
      </c>
      <c r="G277" s="226"/>
      <c r="H277" s="229">
        <v>26.036000000000001</v>
      </c>
      <c r="I277" s="230"/>
      <c r="J277" s="226"/>
      <c r="K277" s="226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135</v>
      </c>
      <c r="AU277" s="235" t="s">
        <v>79</v>
      </c>
      <c r="AV277" s="13" t="s">
        <v>81</v>
      </c>
      <c r="AW277" s="13" t="s">
        <v>33</v>
      </c>
      <c r="AX277" s="13" t="s">
        <v>79</v>
      </c>
      <c r="AY277" s="235" t="s">
        <v>119</v>
      </c>
    </row>
    <row r="278" s="2" customFormat="1" ht="16.5" customHeight="1">
      <c r="A278" s="38"/>
      <c r="B278" s="39"/>
      <c r="C278" s="204" t="s">
        <v>676</v>
      </c>
      <c r="D278" s="204" t="s">
        <v>122</v>
      </c>
      <c r="E278" s="205" t="s">
        <v>677</v>
      </c>
      <c r="F278" s="206" t="s">
        <v>678</v>
      </c>
      <c r="G278" s="207" t="s">
        <v>488</v>
      </c>
      <c r="H278" s="208">
        <v>26.036000000000001</v>
      </c>
      <c r="I278" s="209"/>
      <c r="J278" s="210">
        <f>ROUND(I278*H278,2)</f>
        <v>0</v>
      </c>
      <c r="K278" s="206" t="s">
        <v>126</v>
      </c>
      <c r="L278" s="44"/>
      <c r="M278" s="211" t="s">
        <v>28</v>
      </c>
      <c r="N278" s="212" t="s">
        <v>42</v>
      </c>
      <c r="O278" s="84"/>
      <c r="P278" s="213">
        <f>O278*H278</f>
        <v>0</v>
      </c>
      <c r="Q278" s="213">
        <v>2.0000000000000002E-05</v>
      </c>
      <c r="R278" s="213">
        <f>Q278*H278</f>
        <v>0.00052072000000000012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127</v>
      </c>
      <c r="AT278" s="215" t="s">
        <v>122</v>
      </c>
      <c r="AU278" s="215" t="s">
        <v>79</v>
      </c>
      <c r="AY278" s="17" t="s">
        <v>119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79</v>
      </c>
      <c r="BK278" s="216">
        <f>ROUND(I278*H278,2)</f>
        <v>0</v>
      </c>
      <c r="BL278" s="17" t="s">
        <v>127</v>
      </c>
      <c r="BM278" s="215" t="s">
        <v>679</v>
      </c>
    </row>
    <row r="279" s="2" customFormat="1">
      <c r="A279" s="38"/>
      <c r="B279" s="39"/>
      <c r="C279" s="40"/>
      <c r="D279" s="217" t="s">
        <v>129</v>
      </c>
      <c r="E279" s="40"/>
      <c r="F279" s="218" t="s">
        <v>680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129</v>
      </c>
      <c r="AU279" s="17" t="s">
        <v>79</v>
      </c>
    </row>
    <row r="280" s="2" customFormat="1">
      <c r="A280" s="38"/>
      <c r="B280" s="39"/>
      <c r="C280" s="40"/>
      <c r="D280" s="222" t="s">
        <v>131</v>
      </c>
      <c r="E280" s="40"/>
      <c r="F280" s="223" t="s">
        <v>681</v>
      </c>
      <c r="G280" s="40"/>
      <c r="H280" s="40"/>
      <c r="I280" s="219"/>
      <c r="J280" s="40"/>
      <c r="K280" s="40"/>
      <c r="L280" s="44"/>
      <c r="M280" s="220"/>
      <c r="N280" s="221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131</v>
      </c>
      <c r="AU280" s="17" t="s">
        <v>79</v>
      </c>
    </row>
    <row r="281" s="2" customFormat="1" ht="16.5" customHeight="1">
      <c r="A281" s="38"/>
      <c r="B281" s="39"/>
      <c r="C281" s="204" t="s">
        <v>682</v>
      </c>
      <c r="D281" s="204" t="s">
        <v>122</v>
      </c>
      <c r="E281" s="205" t="s">
        <v>683</v>
      </c>
      <c r="F281" s="206" t="s">
        <v>684</v>
      </c>
      <c r="G281" s="207" t="s">
        <v>403</v>
      </c>
      <c r="H281" s="208">
        <v>4.6900000000000004</v>
      </c>
      <c r="I281" s="209"/>
      <c r="J281" s="210">
        <f>ROUND(I281*H281,2)</f>
        <v>0</v>
      </c>
      <c r="K281" s="206" t="s">
        <v>126</v>
      </c>
      <c r="L281" s="44"/>
      <c r="M281" s="211" t="s">
        <v>28</v>
      </c>
      <c r="N281" s="212" t="s">
        <v>42</v>
      </c>
      <c r="O281" s="84"/>
      <c r="P281" s="213">
        <f>O281*H281</f>
        <v>0</v>
      </c>
      <c r="Q281" s="213">
        <v>1.04877</v>
      </c>
      <c r="R281" s="213">
        <f>Q281*H281</f>
        <v>4.9187313000000001</v>
      </c>
      <c r="S281" s="213">
        <v>0</v>
      </c>
      <c r="T281" s="21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5" t="s">
        <v>127</v>
      </c>
      <c r="AT281" s="215" t="s">
        <v>122</v>
      </c>
      <c r="AU281" s="215" t="s">
        <v>79</v>
      </c>
      <c r="AY281" s="17" t="s">
        <v>119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7" t="s">
        <v>79</v>
      </c>
      <c r="BK281" s="216">
        <f>ROUND(I281*H281,2)</f>
        <v>0</v>
      </c>
      <c r="BL281" s="17" t="s">
        <v>127</v>
      </c>
      <c r="BM281" s="215" t="s">
        <v>685</v>
      </c>
    </row>
    <row r="282" s="2" customFormat="1">
      <c r="A282" s="38"/>
      <c r="B282" s="39"/>
      <c r="C282" s="40"/>
      <c r="D282" s="217" t="s">
        <v>129</v>
      </c>
      <c r="E282" s="40"/>
      <c r="F282" s="218" t="s">
        <v>686</v>
      </c>
      <c r="G282" s="40"/>
      <c r="H282" s="40"/>
      <c r="I282" s="219"/>
      <c r="J282" s="40"/>
      <c r="K282" s="40"/>
      <c r="L282" s="44"/>
      <c r="M282" s="220"/>
      <c r="N282" s="221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129</v>
      </c>
      <c r="AU282" s="17" t="s">
        <v>79</v>
      </c>
    </row>
    <row r="283" s="2" customFormat="1">
      <c r="A283" s="38"/>
      <c r="B283" s="39"/>
      <c r="C283" s="40"/>
      <c r="D283" s="222" t="s">
        <v>131</v>
      </c>
      <c r="E283" s="40"/>
      <c r="F283" s="223" t="s">
        <v>687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131</v>
      </c>
      <c r="AU283" s="17" t="s">
        <v>79</v>
      </c>
    </row>
    <row r="284" s="2" customFormat="1">
      <c r="A284" s="38"/>
      <c r="B284" s="39"/>
      <c r="C284" s="40"/>
      <c r="D284" s="217" t="s">
        <v>133</v>
      </c>
      <c r="E284" s="40"/>
      <c r="F284" s="224" t="s">
        <v>688</v>
      </c>
      <c r="G284" s="40"/>
      <c r="H284" s="40"/>
      <c r="I284" s="219"/>
      <c r="J284" s="40"/>
      <c r="K284" s="40"/>
      <c r="L284" s="44"/>
      <c r="M284" s="220"/>
      <c r="N284" s="221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133</v>
      </c>
      <c r="AU284" s="17" t="s">
        <v>79</v>
      </c>
    </row>
    <row r="285" s="13" customFormat="1">
      <c r="A285" s="13"/>
      <c r="B285" s="225"/>
      <c r="C285" s="226"/>
      <c r="D285" s="217" t="s">
        <v>135</v>
      </c>
      <c r="E285" s="226"/>
      <c r="F285" s="228" t="s">
        <v>689</v>
      </c>
      <c r="G285" s="226"/>
      <c r="H285" s="229">
        <v>4.6900000000000004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135</v>
      </c>
      <c r="AU285" s="235" t="s">
        <v>79</v>
      </c>
      <c r="AV285" s="13" t="s">
        <v>81</v>
      </c>
      <c r="AW285" s="13" t="s">
        <v>4</v>
      </c>
      <c r="AX285" s="13" t="s">
        <v>79</v>
      </c>
      <c r="AY285" s="235" t="s">
        <v>119</v>
      </c>
    </row>
    <row r="286" s="2" customFormat="1" ht="16.5" customHeight="1">
      <c r="A286" s="38"/>
      <c r="B286" s="39"/>
      <c r="C286" s="204" t="s">
        <v>690</v>
      </c>
      <c r="D286" s="204" t="s">
        <v>122</v>
      </c>
      <c r="E286" s="205" t="s">
        <v>691</v>
      </c>
      <c r="F286" s="206" t="s">
        <v>692</v>
      </c>
      <c r="G286" s="207" t="s">
        <v>125</v>
      </c>
      <c r="H286" s="208">
        <v>20.571000000000002</v>
      </c>
      <c r="I286" s="209"/>
      <c r="J286" s="210">
        <f>ROUND(I286*H286,2)</f>
        <v>0</v>
      </c>
      <c r="K286" s="206" t="s">
        <v>126</v>
      </c>
      <c r="L286" s="44"/>
      <c r="M286" s="211" t="s">
        <v>28</v>
      </c>
      <c r="N286" s="212" t="s">
        <v>42</v>
      </c>
      <c r="O286" s="84"/>
      <c r="P286" s="213">
        <f>O286*H286</f>
        <v>0</v>
      </c>
      <c r="Q286" s="213">
        <v>0.00095</v>
      </c>
      <c r="R286" s="213">
        <f>Q286*H286</f>
        <v>0.019542450000000003</v>
      </c>
      <c r="S286" s="213">
        <v>0</v>
      </c>
      <c r="T286" s="21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5" t="s">
        <v>247</v>
      </c>
      <c r="AT286" s="215" t="s">
        <v>122</v>
      </c>
      <c r="AU286" s="215" t="s">
        <v>79</v>
      </c>
      <c r="AY286" s="17" t="s">
        <v>119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79</v>
      </c>
      <c r="BK286" s="216">
        <f>ROUND(I286*H286,2)</f>
        <v>0</v>
      </c>
      <c r="BL286" s="17" t="s">
        <v>247</v>
      </c>
      <c r="BM286" s="215" t="s">
        <v>693</v>
      </c>
    </row>
    <row r="287" s="2" customFormat="1">
      <c r="A287" s="38"/>
      <c r="B287" s="39"/>
      <c r="C287" s="40"/>
      <c r="D287" s="217" t="s">
        <v>129</v>
      </c>
      <c r="E287" s="40"/>
      <c r="F287" s="218" t="s">
        <v>694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129</v>
      </c>
      <c r="AU287" s="17" t="s">
        <v>79</v>
      </c>
    </row>
    <row r="288" s="2" customFormat="1">
      <c r="A288" s="38"/>
      <c r="B288" s="39"/>
      <c r="C288" s="40"/>
      <c r="D288" s="222" t="s">
        <v>131</v>
      </c>
      <c r="E288" s="40"/>
      <c r="F288" s="223" t="s">
        <v>695</v>
      </c>
      <c r="G288" s="40"/>
      <c r="H288" s="40"/>
      <c r="I288" s="219"/>
      <c r="J288" s="40"/>
      <c r="K288" s="40"/>
      <c r="L288" s="44"/>
      <c r="M288" s="220"/>
      <c r="N288" s="221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131</v>
      </c>
      <c r="AU288" s="17" t="s">
        <v>79</v>
      </c>
    </row>
    <row r="289" s="13" customFormat="1">
      <c r="A289" s="13"/>
      <c r="B289" s="225"/>
      <c r="C289" s="226"/>
      <c r="D289" s="217" t="s">
        <v>135</v>
      </c>
      <c r="E289" s="227" t="s">
        <v>28</v>
      </c>
      <c r="F289" s="228" t="s">
        <v>696</v>
      </c>
      <c r="G289" s="226"/>
      <c r="H289" s="229">
        <v>5.0499999999999998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135</v>
      </c>
      <c r="AU289" s="235" t="s">
        <v>79</v>
      </c>
      <c r="AV289" s="13" t="s">
        <v>81</v>
      </c>
      <c r="AW289" s="13" t="s">
        <v>33</v>
      </c>
      <c r="AX289" s="13" t="s">
        <v>71</v>
      </c>
      <c r="AY289" s="235" t="s">
        <v>119</v>
      </c>
    </row>
    <row r="290" s="13" customFormat="1">
      <c r="A290" s="13"/>
      <c r="B290" s="225"/>
      <c r="C290" s="226"/>
      <c r="D290" s="217" t="s">
        <v>135</v>
      </c>
      <c r="E290" s="227" t="s">
        <v>28</v>
      </c>
      <c r="F290" s="228" t="s">
        <v>697</v>
      </c>
      <c r="G290" s="226"/>
      <c r="H290" s="229">
        <v>15.521000000000001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135</v>
      </c>
      <c r="AU290" s="235" t="s">
        <v>79</v>
      </c>
      <c r="AV290" s="13" t="s">
        <v>81</v>
      </c>
      <c r="AW290" s="13" t="s">
        <v>33</v>
      </c>
      <c r="AX290" s="13" t="s">
        <v>71</v>
      </c>
      <c r="AY290" s="235" t="s">
        <v>119</v>
      </c>
    </row>
    <row r="291" s="14" customFormat="1">
      <c r="A291" s="14"/>
      <c r="B291" s="239"/>
      <c r="C291" s="240"/>
      <c r="D291" s="217" t="s">
        <v>135</v>
      </c>
      <c r="E291" s="241" t="s">
        <v>28</v>
      </c>
      <c r="F291" s="242" t="s">
        <v>258</v>
      </c>
      <c r="G291" s="240"/>
      <c r="H291" s="243">
        <v>20.571000000000002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9" t="s">
        <v>135</v>
      </c>
      <c r="AU291" s="249" t="s">
        <v>79</v>
      </c>
      <c r="AV291" s="14" t="s">
        <v>127</v>
      </c>
      <c r="AW291" s="14" t="s">
        <v>33</v>
      </c>
      <c r="AX291" s="14" t="s">
        <v>79</v>
      </c>
      <c r="AY291" s="249" t="s">
        <v>119</v>
      </c>
    </row>
    <row r="292" s="2" customFormat="1" ht="16.5" customHeight="1">
      <c r="A292" s="38"/>
      <c r="B292" s="39"/>
      <c r="C292" s="204" t="s">
        <v>698</v>
      </c>
      <c r="D292" s="204" t="s">
        <v>122</v>
      </c>
      <c r="E292" s="205" t="s">
        <v>699</v>
      </c>
      <c r="F292" s="206" t="s">
        <v>700</v>
      </c>
      <c r="G292" s="207" t="s">
        <v>125</v>
      </c>
      <c r="H292" s="208">
        <v>9.2159999999999993</v>
      </c>
      <c r="I292" s="209"/>
      <c r="J292" s="210">
        <f>ROUND(I292*H292,2)</f>
        <v>0</v>
      </c>
      <c r="K292" s="206" t="s">
        <v>126</v>
      </c>
      <c r="L292" s="44"/>
      <c r="M292" s="211" t="s">
        <v>28</v>
      </c>
      <c r="N292" s="212" t="s">
        <v>42</v>
      </c>
      <c r="O292" s="84"/>
      <c r="P292" s="213">
        <f>O292*H292</f>
        <v>0</v>
      </c>
      <c r="Q292" s="213">
        <v>0.00158</v>
      </c>
      <c r="R292" s="213">
        <f>Q292*H292</f>
        <v>0.014561279999999999</v>
      </c>
      <c r="S292" s="213">
        <v>0</v>
      </c>
      <c r="T292" s="214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15" t="s">
        <v>247</v>
      </c>
      <c r="AT292" s="215" t="s">
        <v>122</v>
      </c>
      <c r="AU292" s="215" t="s">
        <v>79</v>
      </c>
      <c r="AY292" s="17" t="s">
        <v>119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7" t="s">
        <v>79</v>
      </c>
      <c r="BK292" s="216">
        <f>ROUND(I292*H292,2)</f>
        <v>0</v>
      </c>
      <c r="BL292" s="17" t="s">
        <v>247</v>
      </c>
      <c r="BM292" s="215" t="s">
        <v>701</v>
      </c>
    </row>
    <row r="293" s="2" customFormat="1">
      <c r="A293" s="38"/>
      <c r="B293" s="39"/>
      <c r="C293" s="40"/>
      <c r="D293" s="217" t="s">
        <v>129</v>
      </c>
      <c r="E293" s="40"/>
      <c r="F293" s="218" t="s">
        <v>702</v>
      </c>
      <c r="G293" s="40"/>
      <c r="H293" s="40"/>
      <c r="I293" s="219"/>
      <c r="J293" s="40"/>
      <c r="K293" s="40"/>
      <c r="L293" s="44"/>
      <c r="M293" s="220"/>
      <c r="N293" s="221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129</v>
      </c>
      <c r="AU293" s="17" t="s">
        <v>79</v>
      </c>
    </row>
    <row r="294" s="2" customFormat="1">
      <c r="A294" s="38"/>
      <c r="B294" s="39"/>
      <c r="C294" s="40"/>
      <c r="D294" s="222" t="s">
        <v>131</v>
      </c>
      <c r="E294" s="40"/>
      <c r="F294" s="223" t="s">
        <v>703</v>
      </c>
      <c r="G294" s="40"/>
      <c r="H294" s="40"/>
      <c r="I294" s="219"/>
      <c r="J294" s="40"/>
      <c r="K294" s="40"/>
      <c r="L294" s="44"/>
      <c r="M294" s="220"/>
      <c r="N294" s="221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131</v>
      </c>
      <c r="AU294" s="17" t="s">
        <v>79</v>
      </c>
    </row>
    <row r="295" s="13" customFormat="1">
      <c r="A295" s="13"/>
      <c r="B295" s="225"/>
      <c r="C295" s="226"/>
      <c r="D295" s="217" t="s">
        <v>135</v>
      </c>
      <c r="E295" s="227" t="s">
        <v>28</v>
      </c>
      <c r="F295" s="228" t="s">
        <v>704</v>
      </c>
      <c r="G295" s="226"/>
      <c r="H295" s="229">
        <v>9.2159999999999993</v>
      </c>
      <c r="I295" s="230"/>
      <c r="J295" s="226"/>
      <c r="K295" s="226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135</v>
      </c>
      <c r="AU295" s="235" t="s">
        <v>79</v>
      </c>
      <c r="AV295" s="13" t="s">
        <v>81</v>
      </c>
      <c r="AW295" s="13" t="s">
        <v>33</v>
      </c>
      <c r="AX295" s="13" t="s">
        <v>79</v>
      </c>
      <c r="AY295" s="235" t="s">
        <v>119</v>
      </c>
    </row>
    <row r="296" s="2" customFormat="1" ht="16.5" customHeight="1">
      <c r="A296" s="38"/>
      <c r="B296" s="39"/>
      <c r="C296" s="204" t="s">
        <v>705</v>
      </c>
      <c r="D296" s="204" t="s">
        <v>122</v>
      </c>
      <c r="E296" s="205" t="s">
        <v>706</v>
      </c>
      <c r="F296" s="206" t="s">
        <v>707</v>
      </c>
      <c r="G296" s="207" t="s">
        <v>308</v>
      </c>
      <c r="H296" s="208">
        <v>73.334000000000003</v>
      </c>
      <c r="I296" s="209"/>
      <c r="J296" s="210">
        <f>ROUND(I296*H296,2)</f>
        <v>0</v>
      </c>
      <c r="K296" s="206" t="s">
        <v>126</v>
      </c>
      <c r="L296" s="44"/>
      <c r="M296" s="211" t="s">
        <v>28</v>
      </c>
      <c r="N296" s="212" t="s">
        <v>42</v>
      </c>
      <c r="O296" s="84"/>
      <c r="P296" s="213">
        <f>O296*H296</f>
        <v>0</v>
      </c>
      <c r="Q296" s="213">
        <v>0</v>
      </c>
      <c r="R296" s="213">
        <f>Q296*H296</f>
        <v>0</v>
      </c>
      <c r="S296" s="213">
        <v>0</v>
      </c>
      <c r="T296" s="21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5" t="s">
        <v>247</v>
      </c>
      <c r="AT296" s="215" t="s">
        <v>122</v>
      </c>
      <c r="AU296" s="215" t="s">
        <v>79</v>
      </c>
      <c r="AY296" s="17" t="s">
        <v>119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7" t="s">
        <v>79</v>
      </c>
      <c r="BK296" s="216">
        <f>ROUND(I296*H296,2)</f>
        <v>0</v>
      </c>
      <c r="BL296" s="17" t="s">
        <v>247</v>
      </c>
      <c r="BM296" s="215" t="s">
        <v>708</v>
      </c>
    </row>
    <row r="297" s="2" customFormat="1">
      <c r="A297" s="38"/>
      <c r="B297" s="39"/>
      <c r="C297" s="40"/>
      <c r="D297" s="217" t="s">
        <v>129</v>
      </c>
      <c r="E297" s="40"/>
      <c r="F297" s="218" t="s">
        <v>709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129</v>
      </c>
      <c r="AU297" s="17" t="s">
        <v>79</v>
      </c>
    </row>
    <row r="298" s="2" customFormat="1">
      <c r="A298" s="38"/>
      <c r="B298" s="39"/>
      <c r="C298" s="40"/>
      <c r="D298" s="222" t="s">
        <v>131</v>
      </c>
      <c r="E298" s="40"/>
      <c r="F298" s="223" t="s">
        <v>710</v>
      </c>
      <c r="G298" s="40"/>
      <c r="H298" s="40"/>
      <c r="I298" s="219"/>
      <c r="J298" s="40"/>
      <c r="K298" s="40"/>
      <c r="L298" s="44"/>
      <c r="M298" s="220"/>
      <c r="N298" s="221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131</v>
      </c>
      <c r="AU298" s="17" t="s">
        <v>79</v>
      </c>
    </row>
    <row r="299" s="13" customFormat="1">
      <c r="A299" s="13"/>
      <c r="B299" s="225"/>
      <c r="C299" s="226"/>
      <c r="D299" s="217" t="s">
        <v>135</v>
      </c>
      <c r="E299" s="227" t="s">
        <v>28</v>
      </c>
      <c r="F299" s="228" t="s">
        <v>711</v>
      </c>
      <c r="G299" s="226"/>
      <c r="H299" s="229">
        <v>64.924000000000007</v>
      </c>
      <c r="I299" s="230"/>
      <c r="J299" s="226"/>
      <c r="K299" s="226"/>
      <c r="L299" s="231"/>
      <c r="M299" s="232"/>
      <c r="N299" s="233"/>
      <c r="O299" s="233"/>
      <c r="P299" s="233"/>
      <c r="Q299" s="233"/>
      <c r="R299" s="233"/>
      <c r="S299" s="233"/>
      <c r="T299" s="23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5" t="s">
        <v>135</v>
      </c>
      <c r="AU299" s="235" t="s">
        <v>79</v>
      </c>
      <c r="AV299" s="13" t="s">
        <v>81</v>
      </c>
      <c r="AW299" s="13" t="s">
        <v>33</v>
      </c>
      <c r="AX299" s="13" t="s">
        <v>71</v>
      </c>
      <c r="AY299" s="235" t="s">
        <v>119</v>
      </c>
    </row>
    <row r="300" s="13" customFormat="1">
      <c r="A300" s="13"/>
      <c r="B300" s="225"/>
      <c r="C300" s="226"/>
      <c r="D300" s="217" t="s">
        <v>135</v>
      </c>
      <c r="E300" s="227" t="s">
        <v>28</v>
      </c>
      <c r="F300" s="228" t="s">
        <v>712</v>
      </c>
      <c r="G300" s="226"/>
      <c r="H300" s="229">
        <v>8.4100000000000001</v>
      </c>
      <c r="I300" s="230"/>
      <c r="J300" s="226"/>
      <c r="K300" s="226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135</v>
      </c>
      <c r="AU300" s="235" t="s">
        <v>79</v>
      </c>
      <c r="AV300" s="13" t="s">
        <v>81</v>
      </c>
      <c r="AW300" s="13" t="s">
        <v>33</v>
      </c>
      <c r="AX300" s="13" t="s">
        <v>71</v>
      </c>
      <c r="AY300" s="235" t="s">
        <v>119</v>
      </c>
    </row>
    <row r="301" s="14" customFormat="1">
      <c r="A301" s="14"/>
      <c r="B301" s="239"/>
      <c r="C301" s="240"/>
      <c r="D301" s="217" t="s">
        <v>135</v>
      </c>
      <c r="E301" s="241" t="s">
        <v>28</v>
      </c>
      <c r="F301" s="242" t="s">
        <v>258</v>
      </c>
      <c r="G301" s="240"/>
      <c r="H301" s="243">
        <v>73.334000000000003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9" t="s">
        <v>135</v>
      </c>
      <c r="AU301" s="249" t="s">
        <v>79</v>
      </c>
      <c r="AV301" s="14" t="s">
        <v>127</v>
      </c>
      <c r="AW301" s="14" t="s">
        <v>33</v>
      </c>
      <c r="AX301" s="14" t="s">
        <v>79</v>
      </c>
      <c r="AY301" s="249" t="s">
        <v>119</v>
      </c>
    </row>
    <row r="302" s="2" customFormat="1" ht="16.5" customHeight="1">
      <c r="A302" s="38"/>
      <c r="B302" s="39"/>
      <c r="C302" s="204" t="s">
        <v>713</v>
      </c>
      <c r="D302" s="204" t="s">
        <v>122</v>
      </c>
      <c r="E302" s="205" t="s">
        <v>714</v>
      </c>
      <c r="F302" s="206" t="s">
        <v>715</v>
      </c>
      <c r="G302" s="207" t="s">
        <v>286</v>
      </c>
      <c r="H302" s="208">
        <v>79.260999999999996</v>
      </c>
      <c r="I302" s="209"/>
      <c r="J302" s="210">
        <f>ROUND(I302*H302,2)</f>
        <v>0</v>
      </c>
      <c r="K302" s="206" t="s">
        <v>126</v>
      </c>
      <c r="L302" s="44"/>
      <c r="M302" s="211" t="s">
        <v>28</v>
      </c>
      <c r="N302" s="212" t="s">
        <v>42</v>
      </c>
      <c r="O302" s="84"/>
      <c r="P302" s="213">
        <f>O302*H302</f>
        <v>0</v>
      </c>
      <c r="Q302" s="213">
        <v>0</v>
      </c>
      <c r="R302" s="213">
        <f>Q302*H302</f>
        <v>0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127</v>
      </c>
      <c r="AT302" s="215" t="s">
        <v>122</v>
      </c>
      <c r="AU302" s="215" t="s">
        <v>79</v>
      </c>
      <c r="AY302" s="17" t="s">
        <v>119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79</v>
      </c>
      <c r="BK302" s="216">
        <f>ROUND(I302*H302,2)</f>
        <v>0</v>
      </c>
      <c r="BL302" s="17" t="s">
        <v>127</v>
      </c>
      <c r="BM302" s="215" t="s">
        <v>716</v>
      </c>
    </row>
    <row r="303" s="2" customFormat="1">
      <c r="A303" s="38"/>
      <c r="B303" s="39"/>
      <c r="C303" s="40"/>
      <c r="D303" s="217" t="s">
        <v>129</v>
      </c>
      <c r="E303" s="40"/>
      <c r="F303" s="218" t="s">
        <v>717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129</v>
      </c>
      <c r="AU303" s="17" t="s">
        <v>79</v>
      </c>
    </row>
    <row r="304" s="2" customFormat="1">
      <c r="A304" s="38"/>
      <c r="B304" s="39"/>
      <c r="C304" s="40"/>
      <c r="D304" s="222" t="s">
        <v>131</v>
      </c>
      <c r="E304" s="40"/>
      <c r="F304" s="223" t="s">
        <v>718</v>
      </c>
      <c r="G304" s="40"/>
      <c r="H304" s="40"/>
      <c r="I304" s="219"/>
      <c r="J304" s="40"/>
      <c r="K304" s="40"/>
      <c r="L304" s="44"/>
      <c r="M304" s="220"/>
      <c r="N304" s="221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131</v>
      </c>
      <c r="AU304" s="17" t="s">
        <v>79</v>
      </c>
    </row>
    <row r="305" s="2" customFormat="1" ht="16.5" customHeight="1">
      <c r="A305" s="38"/>
      <c r="B305" s="39"/>
      <c r="C305" s="204" t="s">
        <v>719</v>
      </c>
      <c r="D305" s="204" t="s">
        <v>122</v>
      </c>
      <c r="E305" s="205" t="s">
        <v>720</v>
      </c>
      <c r="F305" s="206" t="s">
        <v>721</v>
      </c>
      <c r="G305" s="207" t="s">
        <v>488</v>
      </c>
      <c r="H305" s="208">
        <v>475.40199999999999</v>
      </c>
      <c r="I305" s="209"/>
      <c r="J305" s="210">
        <f>ROUND(I305*H305,2)</f>
        <v>0</v>
      </c>
      <c r="K305" s="206" t="s">
        <v>126</v>
      </c>
      <c r="L305" s="44"/>
      <c r="M305" s="211" t="s">
        <v>28</v>
      </c>
      <c r="N305" s="212" t="s">
        <v>42</v>
      </c>
      <c r="O305" s="84"/>
      <c r="P305" s="213">
        <f>O305*H305</f>
        <v>0</v>
      </c>
      <c r="Q305" s="213">
        <v>0.00166</v>
      </c>
      <c r="R305" s="213">
        <f>Q305*H305</f>
        <v>0.78916732000000001</v>
      </c>
      <c r="S305" s="213">
        <v>0</v>
      </c>
      <c r="T305" s="21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15" t="s">
        <v>127</v>
      </c>
      <c r="AT305" s="215" t="s">
        <v>122</v>
      </c>
      <c r="AU305" s="215" t="s">
        <v>79</v>
      </c>
      <c r="AY305" s="17" t="s">
        <v>119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7" t="s">
        <v>79</v>
      </c>
      <c r="BK305" s="216">
        <f>ROUND(I305*H305,2)</f>
        <v>0</v>
      </c>
      <c r="BL305" s="17" t="s">
        <v>127</v>
      </c>
      <c r="BM305" s="215" t="s">
        <v>722</v>
      </c>
    </row>
    <row r="306" s="2" customFormat="1">
      <c r="A306" s="38"/>
      <c r="B306" s="39"/>
      <c r="C306" s="40"/>
      <c r="D306" s="217" t="s">
        <v>129</v>
      </c>
      <c r="E306" s="40"/>
      <c r="F306" s="218" t="s">
        <v>723</v>
      </c>
      <c r="G306" s="40"/>
      <c r="H306" s="40"/>
      <c r="I306" s="219"/>
      <c r="J306" s="40"/>
      <c r="K306" s="40"/>
      <c r="L306" s="44"/>
      <c r="M306" s="220"/>
      <c r="N306" s="221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129</v>
      </c>
      <c r="AU306" s="17" t="s">
        <v>79</v>
      </c>
    </row>
    <row r="307" s="2" customFormat="1">
      <c r="A307" s="38"/>
      <c r="B307" s="39"/>
      <c r="C307" s="40"/>
      <c r="D307" s="222" t="s">
        <v>131</v>
      </c>
      <c r="E307" s="40"/>
      <c r="F307" s="223" t="s">
        <v>724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131</v>
      </c>
      <c r="AU307" s="17" t="s">
        <v>79</v>
      </c>
    </row>
    <row r="308" s="13" customFormat="1">
      <c r="A308" s="13"/>
      <c r="B308" s="225"/>
      <c r="C308" s="226"/>
      <c r="D308" s="217" t="s">
        <v>135</v>
      </c>
      <c r="E308" s="227" t="s">
        <v>28</v>
      </c>
      <c r="F308" s="228" t="s">
        <v>725</v>
      </c>
      <c r="G308" s="226"/>
      <c r="H308" s="229">
        <v>103.643</v>
      </c>
      <c r="I308" s="230"/>
      <c r="J308" s="226"/>
      <c r="K308" s="226"/>
      <c r="L308" s="231"/>
      <c r="M308" s="232"/>
      <c r="N308" s="233"/>
      <c r="O308" s="233"/>
      <c r="P308" s="233"/>
      <c r="Q308" s="233"/>
      <c r="R308" s="233"/>
      <c r="S308" s="233"/>
      <c r="T308" s="23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5" t="s">
        <v>135</v>
      </c>
      <c r="AU308" s="235" t="s">
        <v>79</v>
      </c>
      <c r="AV308" s="13" t="s">
        <v>81</v>
      </c>
      <c r="AW308" s="13" t="s">
        <v>33</v>
      </c>
      <c r="AX308" s="13" t="s">
        <v>71</v>
      </c>
      <c r="AY308" s="235" t="s">
        <v>119</v>
      </c>
    </row>
    <row r="309" s="13" customFormat="1">
      <c r="A309" s="13"/>
      <c r="B309" s="225"/>
      <c r="C309" s="226"/>
      <c r="D309" s="217" t="s">
        <v>135</v>
      </c>
      <c r="E309" s="227" t="s">
        <v>28</v>
      </c>
      <c r="F309" s="228" t="s">
        <v>726</v>
      </c>
      <c r="G309" s="226"/>
      <c r="H309" s="229">
        <v>88.251999999999995</v>
      </c>
      <c r="I309" s="230"/>
      <c r="J309" s="226"/>
      <c r="K309" s="226"/>
      <c r="L309" s="231"/>
      <c r="M309" s="232"/>
      <c r="N309" s="233"/>
      <c r="O309" s="233"/>
      <c r="P309" s="233"/>
      <c r="Q309" s="233"/>
      <c r="R309" s="233"/>
      <c r="S309" s="233"/>
      <c r="T309" s="23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5" t="s">
        <v>135</v>
      </c>
      <c r="AU309" s="235" t="s">
        <v>79</v>
      </c>
      <c r="AV309" s="13" t="s">
        <v>81</v>
      </c>
      <c r="AW309" s="13" t="s">
        <v>33</v>
      </c>
      <c r="AX309" s="13" t="s">
        <v>71</v>
      </c>
      <c r="AY309" s="235" t="s">
        <v>119</v>
      </c>
    </row>
    <row r="310" s="13" customFormat="1">
      <c r="A310" s="13"/>
      <c r="B310" s="225"/>
      <c r="C310" s="226"/>
      <c r="D310" s="217" t="s">
        <v>135</v>
      </c>
      <c r="E310" s="227" t="s">
        <v>28</v>
      </c>
      <c r="F310" s="228" t="s">
        <v>727</v>
      </c>
      <c r="G310" s="226"/>
      <c r="H310" s="229">
        <v>250.62200000000001</v>
      </c>
      <c r="I310" s="230"/>
      <c r="J310" s="226"/>
      <c r="K310" s="226"/>
      <c r="L310" s="231"/>
      <c r="M310" s="232"/>
      <c r="N310" s="233"/>
      <c r="O310" s="233"/>
      <c r="P310" s="233"/>
      <c r="Q310" s="233"/>
      <c r="R310" s="233"/>
      <c r="S310" s="233"/>
      <c r="T310" s="23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5" t="s">
        <v>135</v>
      </c>
      <c r="AU310" s="235" t="s">
        <v>79</v>
      </c>
      <c r="AV310" s="13" t="s">
        <v>81</v>
      </c>
      <c r="AW310" s="13" t="s">
        <v>33</v>
      </c>
      <c r="AX310" s="13" t="s">
        <v>71</v>
      </c>
      <c r="AY310" s="235" t="s">
        <v>119</v>
      </c>
    </row>
    <row r="311" s="13" customFormat="1">
      <c r="A311" s="13"/>
      <c r="B311" s="225"/>
      <c r="C311" s="226"/>
      <c r="D311" s="217" t="s">
        <v>135</v>
      </c>
      <c r="E311" s="227" t="s">
        <v>28</v>
      </c>
      <c r="F311" s="228" t="s">
        <v>728</v>
      </c>
      <c r="G311" s="226"/>
      <c r="H311" s="229">
        <v>32.884999999999998</v>
      </c>
      <c r="I311" s="230"/>
      <c r="J311" s="226"/>
      <c r="K311" s="226"/>
      <c r="L311" s="231"/>
      <c r="M311" s="232"/>
      <c r="N311" s="233"/>
      <c r="O311" s="233"/>
      <c r="P311" s="233"/>
      <c r="Q311" s="233"/>
      <c r="R311" s="233"/>
      <c r="S311" s="233"/>
      <c r="T311" s="23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5" t="s">
        <v>135</v>
      </c>
      <c r="AU311" s="235" t="s">
        <v>79</v>
      </c>
      <c r="AV311" s="13" t="s">
        <v>81</v>
      </c>
      <c r="AW311" s="13" t="s">
        <v>33</v>
      </c>
      <c r="AX311" s="13" t="s">
        <v>71</v>
      </c>
      <c r="AY311" s="235" t="s">
        <v>119</v>
      </c>
    </row>
    <row r="312" s="14" customFormat="1">
      <c r="A312" s="14"/>
      <c r="B312" s="239"/>
      <c r="C312" s="240"/>
      <c r="D312" s="217" t="s">
        <v>135</v>
      </c>
      <c r="E312" s="241" t="s">
        <v>28</v>
      </c>
      <c r="F312" s="242" t="s">
        <v>258</v>
      </c>
      <c r="G312" s="240"/>
      <c r="H312" s="243">
        <v>475.40199999999999</v>
      </c>
      <c r="I312" s="244"/>
      <c r="J312" s="240"/>
      <c r="K312" s="240"/>
      <c r="L312" s="245"/>
      <c r="M312" s="246"/>
      <c r="N312" s="247"/>
      <c r="O312" s="247"/>
      <c r="P312" s="247"/>
      <c r="Q312" s="247"/>
      <c r="R312" s="247"/>
      <c r="S312" s="247"/>
      <c r="T312" s="248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9" t="s">
        <v>135</v>
      </c>
      <c r="AU312" s="249" t="s">
        <v>79</v>
      </c>
      <c r="AV312" s="14" t="s">
        <v>127</v>
      </c>
      <c r="AW312" s="14" t="s">
        <v>33</v>
      </c>
      <c r="AX312" s="14" t="s">
        <v>79</v>
      </c>
      <c r="AY312" s="249" t="s">
        <v>119</v>
      </c>
    </row>
    <row r="313" s="2" customFormat="1" ht="16.5" customHeight="1">
      <c r="A313" s="38"/>
      <c r="B313" s="39"/>
      <c r="C313" s="204" t="s">
        <v>729</v>
      </c>
      <c r="D313" s="204" t="s">
        <v>122</v>
      </c>
      <c r="E313" s="205" t="s">
        <v>730</v>
      </c>
      <c r="F313" s="206" t="s">
        <v>731</v>
      </c>
      <c r="G313" s="207" t="s">
        <v>488</v>
      </c>
      <c r="H313" s="208">
        <v>475.40199999999999</v>
      </c>
      <c r="I313" s="209"/>
      <c r="J313" s="210">
        <f>ROUND(I313*H313,2)</f>
        <v>0</v>
      </c>
      <c r="K313" s="206" t="s">
        <v>126</v>
      </c>
      <c r="L313" s="44"/>
      <c r="M313" s="211" t="s">
        <v>28</v>
      </c>
      <c r="N313" s="212" t="s">
        <v>42</v>
      </c>
      <c r="O313" s="84"/>
      <c r="P313" s="213">
        <f>O313*H313</f>
        <v>0</v>
      </c>
      <c r="Q313" s="213">
        <v>4.0000000000000003E-05</v>
      </c>
      <c r="R313" s="213">
        <f>Q313*H313</f>
        <v>0.019016080000000001</v>
      </c>
      <c r="S313" s="213">
        <v>0</v>
      </c>
      <c r="T313" s="21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5" t="s">
        <v>127</v>
      </c>
      <c r="AT313" s="215" t="s">
        <v>122</v>
      </c>
      <c r="AU313" s="215" t="s">
        <v>79</v>
      </c>
      <c r="AY313" s="17" t="s">
        <v>119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7" t="s">
        <v>79</v>
      </c>
      <c r="BK313" s="216">
        <f>ROUND(I313*H313,2)</f>
        <v>0</v>
      </c>
      <c r="BL313" s="17" t="s">
        <v>127</v>
      </c>
      <c r="BM313" s="215" t="s">
        <v>732</v>
      </c>
    </row>
    <row r="314" s="2" customFormat="1">
      <c r="A314" s="38"/>
      <c r="B314" s="39"/>
      <c r="C314" s="40"/>
      <c r="D314" s="217" t="s">
        <v>129</v>
      </c>
      <c r="E314" s="40"/>
      <c r="F314" s="218" t="s">
        <v>733</v>
      </c>
      <c r="G314" s="40"/>
      <c r="H314" s="40"/>
      <c r="I314" s="219"/>
      <c r="J314" s="40"/>
      <c r="K314" s="40"/>
      <c r="L314" s="44"/>
      <c r="M314" s="220"/>
      <c r="N314" s="221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129</v>
      </c>
      <c r="AU314" s="17" t="s">
        <v>79</v>
      </c>
    </row>
    <row r="315" s="2" customFormat="1">
      <c r="A315" s="38"/>
      <c r="B315" s="39"/>
      <c r="C315" s="40"/>
      <c r="D315" s="222" t="s">
        <v>131</v>
      </c>
      <c r="E315" s="40"/>
      <c r="F315" s="223" t="s">
        <v>734</v>
      </c>
      <c r="G315" s="40"/>
      <c r="H315" s="40"/>
      <c r="I315" s="219"/>
      <c r="J315" s="40"/>
      <c r="K315" s="40"/>
      <c r="L315" s="44"/>
      <c r="M315" s="220"/>
      <c r="N315" s="221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131</v>
      </c>
      <c r="AU315" s="17" t="s">
        <v>79</v>
      </c>
    </row>
    <row r="316" s="2" customFormat="1" ht="16.5" customHeight="1">
      <c r="A316" s="38"/>
      <c r="B316" s="39"/>
      <c r="C316" s="204" t="s">
        <v>735</v>
      </c>
      <c r="D316" s="204" t="s">
        <v>122</v>
      </c>
      <c r="E316" s="205" t="s">
        <v>736</v>
      </c>
      <c r="F316" s="206" t="s">
        <v>737</v>
      </c>
      <c r="G316" s="207" t="s">
        <v>246</v>
      </c>
      <c r="H316" s="208">
        <v>2</v>
      </c>
      <c r="I316" s="209"/>
      <c r="J316" s="210">
        <f>ROUND(I316*H316,2)</f>
        <v>0</v>
      </c>
      <c r="K316" s="206" t="s">
        <v>126</v>
      </c>
      <c r="L316" s="44"/>
      <c r="M316" s="211" t="s">
        <v>28</v>
      </c>
      <c r="N316" s="212" t="s">
        <v>42</v>
      </c>
      <c r="O316" s="84"/>
      <c r="P316" s="213">
        <f>O316*H316</f>
        <v>0</v>
      </c>
      <c r="Q316" s="213">
        <v>0.0041999999999999997</v>
      </c>
      <c r="R316" s="213">
        <f>Q316*H316</f>
        <v>0.0083999999999999995</v>
      </c>
      <c r="S316" s="213">
        <v>0</v>
      </c>
      <c r="T316" s="21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5" t="s">
        <v>247</v>
      </c>
      <c r="AT316" s="215" t="s">
        <v>122</v>
      </c>
      <c r="AU316" s="215" t="s">
        <v>79</v>
      </c>
      <c r="AY316" s="17" t="s">
        <v>119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7" t="s">
        <v>79</v>
      </c>
      <c r="BK316" s="216">
        <f>ROUND(I316*H316,2)</f>
        <v>0</v>
      </c>
      <c r="BL316" s="17" t="s">
        <v>247</v>
      </c>
      <c r="BM316" s="215" t="s">
        <v>738</v>
      </c>
    </row>
    <row r="317" s="2" customFormat="1">
      <c r="A317" s="38"/>
      <c r="B317" s="39"/>
      <c r="C317" s="40"/>
      <c r="D317" s="217" t="s">
        <v>129</v>
      </c>
      <c r="E317" s="40"/>
      <c r="F317" s="218" t="s">
        <v>737</v>
      </c>
      <c r="G317" s="40"/>
      <c r="H317" s="40"/>
      <c r="I317" s="219"/>
      <c r="J317" s="40"/>
      <c r="K317" s="40"/>
      <c r="L317" s="44"/>
      <c r="M317" s="220"/>
      <c r="N317" s="221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129</v>
      </c>
      <c r="AU317" s="17" t="s">
        <v>79</v>
      </c>
    </row>
    <row r="318" s="2" customFormat="1">
      <c r="A318" s="38"/>
      <c r="B318" s="39"/>
      <c r="C318" s="40"/>
      <c r="D318" s="222" t="s">
        <v>131</v>
      </c>
      <c r="E318" s="40"/>
      <c r="F318" s="223" t="s">
        <v>739</v>
      </c>
      <c r="G318" s="40"/>
      <c r="H318" s="40"/>
      <c r="I318" s="219"/>
      <c r="J318" s="40"/>
      <c r="K318" s="40"/>
      <c r="L318" s="44"/>
      <c r="M318" s="220"/>
      <c r="N318" s="221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131</v>
      </c>
      <c r="AU318" s="17" t="s">
        <v>79</v>
      </c>
    </row>
    <row r="319" s="2" customFormat="1">
      <c r="A319" s="38"/>
      <c r="B319" s="39"/>
      <c r="C319" s="40"/>
      <c r="D319" s="217" t="s">
        <v>133</v>
      </c>
      <c r="E319" s="40"/>
      <c r="F319" s="224" t="s">
        <v>740</v>
      </c>
      <c r="G319" s="40"/>
      <c r="H319" s="40"/>
      <c r="I319" s="219"/>
      <c r="J319" s="40"/>
      <c r="K319" s="40"/>
      <c r="L319" s="44"/>
      <c r="M319" s="220"/>
      <c r="N319" s="221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133</v>
      </c>
      <c r="AU319" s="17" t="s">
        <v>79</v>
      </c>
    </row>
    <row r="320" s="2" customFormat="1" ht="16.5" customHeight="1">
      <c r="A320" s="38"/>
      <c r="B320" s="39"/>
      <c r="C320" s="204" t="s">
        <v>741</v>
      </c>
      <c r="D320" s="204" t="s">
        <v>122</v>
      </c>
      <c r="E320" s="205" t="s">
        <v>742</v>
      </c>
      <c r="F320" s="206" t="s">
        <v>743</v>
      </c>
      <c r="G320" s="207" t="s">
        <v>403</v>
      </c>
      <c r="H320" s="208">
        <v>27.466999999999999</v>
      </c>
      <c r="I320" s="209"/>
      <c r="J320" s="210">
        <f>ROUND(I320*H320,2)</f>
        <v>0</v>
      </c>
      <c r="K320" s="206" t="s">
        <v>126</v>
      </c>
      <c r="L320" s="44"/>
      <c r="M320" s="211" t="s">
        <v>28</v>
      </c>
      <c r="N320" s="212" t="s">
        <v>42</v>
      </c>
      <c r="O320" s="84"/>
      <c r="P320" s="213">
        <f>O320*H320</f>
        <v>0</v>
      </c>
      <c r="Q320" s="213">
        <v>1.0384500000000001</v>
      </c>
      <c r="R320" s="213">
        <f>Q320*H320</f>
        <v>28.52310615</v>
      </c>
      <c r="S320" s="213">
        <v>0</v>
      </c>
      <c r="T320" s="21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5" t="s">
        <v>127</v>
      </c>
      <c r="AT320" s="215" t="s">
        <v>122</v>
      </c>
      <c r="AU320" s="215" t="s">
        <v>79</v>
      </c>
      <c r="AY320" s="17" t="s">
        <v>119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79</v>
      </c>
      <c r="BK320" s="216">
        <f>ROUND(I320*H320,2)</f>
        <v>0</v>
      </c>
      <c r="BL320" s="17" t="s">
        <v>127</v>
      </c>
      <c r="BM320" s="215" t="s">
        <v>744</v>
      </c>
    </row>
    <row r="321" s="2" customFormat="1">
      <c r="A321" s="38"/>
      <c r="B321" s="39"/>
      <c r="C321" s="40"/>
      <c r="D321" s="217" t="s">
        <v>129</v>
      </c>
      <c r="E321" s="40"/>
      <c r="F321" s="218" t="s">
        <v>745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129</v>
      </c>
      <c r="AU321" s="17" t="s">
        <v>79</v>
      </c>
    </row>
    <row r="322" s="2" customFormat="1">
      <c r="A322" s="38"/>
      <c r="B322" s="39"/>
      <c r="C322" s="40"/>
      <c r="D322" s="222" t="s">
        <v>131</v>
      </c>
      <c r="E322" s="40"/>
      <c r="F322" s="223" t="s">
        <v>746</v>
      </c>
      <c r="G322" s="40"/>
      <c r="H322" s="40"/>
      <c r="I322" s="219"/>
      <c r="J322" s="40"/>
      <c r="K322" s="40"/>
      <c r="L322" s="44"/>
      <c r="M322" s="220"/>
      <c r="N322" s="221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131</v>
      </c>
      <c r="AU322" s="17" t="s">
        <v>79</v>
      </c>
    </row>
    <row r="323" s="2" customFormat="1">
      <c r="A323" s="38"/>
      <c r="B323" s="39"/>
      <c r="C323" s="40"/>
      <c r="D323" s="217" t="s">
        <v>133</v>
      </c>
      <c r="E323" s="40"/>
      <c r="F323" s="224" t="s">
        <v>747</v>
      </c>
      <c r="G323" s="40"/>
      <c r="H323" s="40"/>
      <c r="I323" s="219"/>
      <c r="J323" s="40"/>
      <c r="K323" s="40"/>
      <c r="L323" s="44"/>
      <c r="M323" s="220"/>
      <c r="N323" s="221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133</v>
      </c>
      <c r="AU323" s="17" t="s">
        <v>79</v>
      </c>
    </row>
    <row r="324" s="13" customFormat="1">
      <c r="A324" s="13"/>
      <c r="B324" s="225"/>
      <c r="C324" s="226"/>
      <c r="D324" s="217" t="s">
        <v>135</v>
      </c>
      <c r="E324" s="227" t="s">
        <v>28</v>
      </c>
      <c r="F324" s="228" t="s">
        <v>748</v>
      </c>
      <c r="G324" s="226"/>
      <c r="H324" s="229">
        <v>27.466999999999999</v>
      </c>
      <c r="I324" s="230"/>
      <c r="J324" s="226"/>
      <c r="K324" s="226"/>
      <c r="L324" s="231"/>
      <c r="M324" s="232"/>
      <c r="N324" s="233"/>
      <c r="O324" s="233"/>
      <c r="P324" s="233"/>
      <c r="Q324" s="233"/>
      <c r="R324" s="233"/>
      <c r="S324" s="233"/>
      <c r="T324" s="23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5" t="s">
        <v>135</v>
      </c>
      <c r="AU324" s="235" t="s">
        <v>79</v>
      </c>
      <c r="AV324" s="13" t="s">
        <v>81</v>
      </c>
      <c r="AW324" s="13" t="s">
        <v>33</v>
      </c>
      <c r="AX324" s="13" t="s">
        <v>79</v>
      </c>
      <c r="AY324" s="235" t="s">
        <v>119</v>
      </c>
    </row>
    <row r="325" s="2" customFormat="1" ht="16.5" customHeight="1">
      <c r="A325" s="38"/>
      <c r="B325" s="39"/>
      <c r="C325" s="204" t="s">
        <v>749</v>
      </c>
      <c r="D325" s="204" t="s">
        <v>122</v>
      </c>
      <c r="E325" s="205" t="s">
        <v>750</v>
      </c>
      <c r="F325" s="206" t="s">
        <v>751</v>
      </c>
      <c r="G325" s="207" t="s">
        <v>381</v>
      </c>
      <c r="H325" s="208">
        <v>1.1000000000000001</v>
      </c>
      <c r="I325" s="209"/>
      <c r="J325" s="210">
        <f>ROUND(I325*H325,2)</f>
        <v>0</v>
      </c>
      <c r="K325" s="206" t="s">
        <v>126</v>
      </c>
      <c r="L325" s="44"/>
      <c r="M325" s="211" t="s">
        <v>28</v>
      </c>
      <c r="N325" s="212" t="s">
        <v>42</v>
      </c>
      <c r="O325" s="84"/>
      <c r="P325" s="213">
        <f>O325*H325</f>
        <v>0</v>
      </c>
      <c r="Q325" s="213">
        <v>0.0086599999999999993</v>
      </c>
      <c r="R325" s="213">
        <f>Q325*H325</f>
        <v>0.0095259999999999997</v>
      </c>
      <c r="S325" s="213">
        <v>0</v>
      </c>
      <c r="T325" s="214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15" t="s">
        <v>247</v>
      </c>
      <c r="AT325" s="215" t="s">
        <v>122</v>
      </c>
      <c r="AU325" s="215" t="s">
        <v>79</v>
      </c>
      <c r="AY325" s="17" t="s">
        <v>119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17" t="s">
        <v>79</v>
      </c>
      <c r="BK325" s="216">
        <f>ROUND(I325*H325,2)</f>
        <v>0</v>
      </c>
      <c r="BL325" s="17" t="s">
        <v>247</v>
      </c>
      <c r="BM325" s="215" t="s">
        <v>752</v>
      </c>
    </row>
    <row r="326" s="2" customFormat="1">
      <c r="A326" s="38"/>
      <c r="B326" s="39"/>
      <c r="C326" s="40"/>
      <c r="D326" s="217" t="s">
        <v>129</v>
      </c>
      <c r="E326" s="40"/>
      <c r="F326" s="218" t="s">
        <v>753</v>
      </c>
      <c r="G326" s="40"/>
      <c r="H326" s="40"/>
      <c r="I326" s="219"/>
      <c r="J326" s="40"/>
      <c r="K326" s="40"/>
      <c r="L326" s="44"/>
      <c r="M326" s="220"/>
      <c r="N326" s="221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129</v>
      </c>
      <c r="AU326" s="17" t="s">
        <v>79</v>
      </c>
    </row>
    <row r="327" s="2" customFormat="1">
      <c r="A327" s="38"/>
      <c r="B327" s="39"/>
      <c r="C327" s="40"/>
      <c r="D327" s="222" t="s">
        <v>131</v>
      </c>
      <c r="E327" s="40"/>
      <c r="F327" s="223" t="s">
        <v>754</v>
      </c>
      <c r="G327" s="40"/>
      <c r="H327" s="40"/>
      <c r="I327" s="219"/>
      <c r="J327" s="40"/>
      <c r="K327" s="40"/>
      <c r="L327" s="44"/>
      <c r="M327" s="220"/>
      <c r="N327" s="221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131</v>
      </c>
      <c r="AU327" s="17" t="s">
        <v>79</v>
      </c>
    </row>
    <row r="328" s="13" customFormat="1">
      <c r="A328" s="13"/>
      <c r="B328" s="225"/>
      <c r="C328" s="226"/>
      <c r="D328" s="217" t="s">
        <v>135</v>
      </c>
      <c r="E328" s="227" t="s">
        <v>28</v>
      </c>
      <c r="F328" s="228" t="s">
        <v>755</v>
      </c>
      <c r="G328" s="226"/>
      <c r="H328" s="229">
        <v>1.1000000000000001</v>
      </c>
      <c r="I328" s="230"/>
      <c r="J328" s="226"/>
      <c r="K328" s="226"/>
      <c r="L328" s="231"/>
      <c r="M328" s="232"/>
      <c r="N328" s="233"/>
      <c r="O328" s="233"/>
      <c r="P328" s="233"/>
      <c r="Q328" s="233"/>
      <c r="R328" s="233"/>
      <c r="S328" s="233"/>
      <c r="T328" s="23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5" t="s">
        <v>135</v>
      </c>
      <c r="AU328" s="235" t="s">
        <v>79</v>
      </c>
      <c r="AV328" s="13" t="s">
        <v>81</v>
      </c>
      <c r="AW328" s="13" t="s">
        <v>33</v>
      </c>
      <c r="AX328" s="13" t="s">
        <v>79</v>
      </c>
      <c r="AY328" s="235" t="s">
        <v>119</v>
      </c>
    </row>
    <row r="329" s="2" customFormat="1" ht="16.5" customHeight="1">
      <c r="A329" s="38"/>
      <c r="B329" s="39"/>
      <c r="C329" s="204" t="s">
        <v>756</v>
      </c>
      <c r="D329" s="204" t="s">
        <v>122</v>
      </c>
      <c r="E329" s="205" t="s">
        <v>757</v>
      </c>
      <c r="F329" s="206" t="s">
        <v>758</v>
      </c>
      <c r="G329" s="207" t="s">
        <v>381</v>
      </c>
      <c r="H329" s="208">
        <v>55.450000000000003</v>
      </c>
      <c r="I329" s="209"/>
      <c r="J329" s="210">
        <f>ROUND(I329*H329,2)</f>
        <v>0</v>
      </c>
      <c r="K329" s="206" t="s">
        <v>126</v>
      </c>
      <c r="L329" s="44"/>
      <c r="M329" s="211" t="s">
        <v>28</v>
      </c>
      <c r="N329" s="212" t="s">
        <v>42</v>
      </c>
      <c r="O329" s="84"/>
      <c r="P329" s="213">
        <f>O329*H329</f>
        <v>0</v>
      </c>
      <c r="Q329" s="213">
        <v>0.00033</v>
      </c>
      <c r="R329" s="213">
        <f>Q329*H329</f>
        <v>0.018298500000000002</v>
      </c>
      <c r="S329" s="213">
        <v>0</v>
      </c>
      <c r="T329" s="21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15" t="s">
        <v>127</v>
      </c>
      <c r="AT329" s="215" t="s">
        <v>122</v>
      </c>
      <c r="AU329" s="215" t="s">
        <v>79</v>
      </c>
      <c r="AY329" s="17" t="s">
        <v>119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7" t="s">
        <v>79</v>
      </c>
      <c r="BK329" s="216">
        <f>ROUND(I329*H329,2)</f>
        <v>0</v>
      </c>
      <c r="BL329" s="17" t="s">
        <v>127</v>
      </c>
      <c r="BM329" s="215" t="s">
        <v>759</v>
      </c>
    </row>
    <row r="330" s="2" customFormat="1">
      <c r="A330" s="38"/>
      <c r="B330" s="39"/>
      <c r="C330" s="40"/>
      <c r="D330" s="217" t="s">
        <v>129</v>
      </c>
      <c r="E330" s="40"/>
      <c r="F330" s="218" t="s">
        <v>760</v>
      </c>
      <c r="G330" s="40"/>
      <c r="H330" s="40"/>
      <c r="I330" s="219"/>
      <c r="J330" s="40"/>
      <c r="K330" s="40"/>
      <c r="L330" s="44"/>
      <c r="M330" s="220"/>
      <c r="N330" s="221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129</v>
      </c>
      <c r="AU330" s="17" t="s">
        <v>79</v>
      </c>
    </row>
    <row r="331" s="2" customFormat="1">
      <c r="A331" s="38"/>
      <c r="B331" s="39"/>
      <c r="C331" s="40"/>
      <c r="D331" s="222" t="s">
        <v>131</v>
      </c>
      <c r="E331" s="40"/>
      <c r="F331" s="223" t="s">
        <v>761</v>
      </c>
      <c r="G331" s="40"/>
      <c r="H331" s="40"/>
      <c r="I331" s="219"/>
      <c r="J331" s="40"/>
      <c r="K331" s="40"/>
      <c r="L331" s="44"/>
      <c r="M331" s="220"/>
      <c r="N331" s="221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131</v>
      </c>
      <c r="AU331" s="17" t="s">
        <v>79</v>
      </c>
    </row>
    <row r="332" s="2" customFormat="1">
      <c r="A332" s="38"/>
      <c r="B332" s="39"/>
      <c r="C332" s="40"/>
      <c r="D332" s="217" t="s">
        <v>133</v>
      </c>
      <c r="E332" s="40"/>
      <c r="F332" s="224" t="s">
        <v>762</v>
      </c>
      <c r="G332" s="40"/>
      <c r="H332" s="40"/>
      <c r="I332" s="219"/>
      <c r="J332" s="40"/>
      <c r="K332" s="40"/>
      <c r="L332" s="44"/>
      <c r="M332" s="220"/>
      <c r="N332" s="221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133</v>
      </c>
      <c r="AU332" s="17" t="s">
        <v>79</v>
      </c>
    </row>
    <row r="333" s="13" customFormat="1">
      <c r="A333" s="13"/>
      <c r="B333" s="225"/>
      <c r="C333" s="226"/>
      <c r="D333" s="217" t="s">
        <v>135</v>
      </c>
      <c r="E333" s="227" t="s">
        <v>28</v>
      </c>
      <c r="F333" s="228" t="s">
        <v>763</v>
      </c>
      <c r="G333" s="226"/>
      <c r="H333" s="229">
        <v>55.450000000000003</v>
      </c>
      <c r="I333" s="230"/>
      <c r="J333" s="226"/>
      <c r="K333" s="226"/>
      <c r="L333" s="231"/>
      <c r="M333" s="232"/>
      <c r="N333" s="233"/>
      <c r="O333" s="233"/>
      <c r="P333" s="233"/>
      <c r="Q333" s="233"/>
      <c r="R333" s="233"/>
      <c r="S333" s="233"/>
      <c r="T333" s="23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5" t="s">
        <v>135</v>
      </c>
      <c r="AU333" s="235" t="s">
        <v>79</v>
      </c>
      <c r="AV333" s="13" t="s">
        <v>81</v>
      </c>
      <c r="AW333" s="13" t="s">
        <v>33</v>
      </c>
      <c r="AX333" s="13" t="s">
        <v>79</v>
      </c>
      <c r="AY333" s="235" t="s">
        <v>119</v>
      </c>
    </row>
    <row r="334" s="2" customFormat="1" ht="16.5" customHeight="1">
      <c r="A334" s="38"/>
      <c r="B334" s="39"/>
      <c r="C334" s="260" t="s">
        <v>764</v>
      </c>
      <c r="D334" s="260" t="s">
        <v>267</v>
      </c>
      <c r="E334" s="261" t="s">
        <v>765</v>
      </c>
      <c r="F334" s="262" t="s">
        <v>766</v>
      </c>
      <c r="G334" s="263" t="s">
        <v>328</v>
      </c>
      <c r="H334" s="264">
        <v>2.278</v>
      </c>
      <c r="I334" s="265"/>
      <c r="J334" s="266">
        <f>ROUND(I334*H334,2)</f>
        <v>0</v>
      </c>
      <c r="K334" s="262" t="s">
        <v>28</v>
      </c>
      <c r="L334" s="267"/>
      <c r="M334" s="268" t="s">
        <v>28</v>
      </c>
      <c r="N334" s="269" t="s">
        <v>42</v>
      </c>
      <c r="O334" s="84"/>
      <c r="P334" s="213">
        <f>O334*H334</f>
        <v>0</v>
      </c>
      <c r="Q334" s="213">
        <v>0.0055500000000000002</v>
      </c>
      <c r="R334" s="213">
        <f>Q334*H334</f>
        <v>0.0126429</v>
      </c>
      <c r="S334" s="213">
        <v>0</v>
      </c>
      <c r="T334" s="214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15" t="s">
        <v>176</v>
      </c>
      <c r="AT334" s="215" t="s">
        <v>267</v>
      </c>
      <c r="AU334" s="215" t="s">
        <v>79</v>
      </c>
      <c r="AY334" s="17" t="s">
        <v>119</v>
      </c>
      <c r="BE334" s="216">
        <f>IF(N334="základní",J334,0)</f>
        <v>0</v>
      </c>
      <c r="BF334" s="216">
        <f>IF(N334="snížená",J334,0)</f>
        <v>0</v>
      </c>
      <c r="BG334" s="216">
        <f>IF(N334="zákl. přenesená",J334,0)</f>
        <v>0</v>
      </c>
      <c r="BH334" s="216">
        <f>IF(N334="sníž. přenesená",J334,0)</f>
        <v>0</v>
      </c>
      <c r="BI334" s="216">
        <f>IF(N334="nulová",J334,0)</f>
        <v>0</v>
      </c>
      <c r="BJ334" s="17" t="s">
        <v>79</v>
      </c>
      <c r="BK334" s="216">
        <f>ROUND(I334*H334,2)</f>
        <v>0</v>
      </c>
      <c r="BL334" s="17" t="s">
        <v>127</v>
      </c>
      <c r="BM334" s="215" t="s">
        <v>767</v>
      </c>
    </row>
    <row r="335" s="2" customFormat="1">
      <c r="A335" s="38"/>
      <c r="B335" s="39"/>
      <c r="C335" s="40"/>
      <c r="D335" s="217" t="s">
        <v>129</v>
      </c>
      <c r="E335" s="40"/>
      <c r="F335" s="218" t="s">
        <v>766</v>
      </c>
      <c r="G335" s="40"/>
      <c r="H335" s="40"/>
      <c r="I335" s="219"/>
      <c r="J335" s="40"/>
      <c r="K335" s="40"/>
      <c r="L335" s="44"/>
      <c r="M335" s="220"/>
      <c r="N335" s="221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129</v>
      </c>
      <c r="AU335" s="17" t="s">
        <v>79</v>
      </c>
    </row>
    <row r="336" s="2" customFormat="1">
      <c r="A336" s="38"/>
      <c r="B336" s="39"/>
      <c r="C336" s="40"/>
      <c r="D336" s="217" t="s">
        <v>133</v>
      </c>
      <c r="E336" s="40"/>
      <c r="F336" s="224" t="s">
        <v>768</v>
      </c>
      <c r="G336" s="40"/>
      <c r="H336" s="40"/>
      <c r="I336" s="219"/>
      <c r="J336" s="40"/>
      <c r="K336" s="40"/>
      <c r="L336" s="44"/>
      <c r="M336" s="220"/>
      <c r="N336" s="221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133</v>
      </c>
      <c r="AU336" s="17" t="s">
        <v>79</v>
      </c>
    </row>
    <row r="337" s="13" customFormat="1">
      <c r="A337" s="13"/>
      <c r="B337" s="225"/>
      <c r="C337" s="226"/>
      <c r="D337" s="217" t="s">
        <v>135</v>
      </c>
      <c r="E337" s="227" t="s">
        <v>28</v>
      </c>
      <c r="F337" s="228" t="s">
        <v>769</v>
      </c>
      <c r="G337" s="226"/>
      <c r="H337" s="229">
        <v>2.278</v>
      </c>
      <c r="I337" s="230"/>
      <c r="J337" s="226"/>
      <c r="K337" s="226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135</v>
      </c>
      <c r="AU337" s="235" t="s">
        <v>79</v>
      </c>
      <c r="AV337" s="13" t="s">
        <v>81</v>
      </c>
      <c r="AW337" s="13" t="s">
        <v>33</v>
      </c>
      <c r="AX337" s="13" t="s">
        <v>79</v>
      </c>
      <c r="AY337" s="235" t="s">
        <v>119</v>
      </c>
    </row>
    <row r="338" s="2" customFormat="1" ht="16.5" customHeight="1">
      <c r="A338" s="38"/>
      <c r="B338" s="39"/>
      <c r="C338" s="204" t="s">
        <v>770</v>
      </c>
      <c r="D338" s="204" t="s">
        <v>122</v>
      </c>
      <c r="E338" s="205" t="s">
        <v>771</v>
      </c>
      <c r="F338" s="206" t="s">
        <v>772</v>
      </c>
      <c r="G338" s="207" t="s">
        <v>267</v>
      </c>
      <c r="H338" s="208">
        <v>111</v>
      </c>
      <c r="I338" s="209"/>
      <c r="J338" s="210">
        <f>ROUND(I338*H338,2)</f>
        <v>0</v>
      </c>
      <c r="K338" s="206" t="s">
        <v>126</v>
      </c>
      <c r="L338" s="44"/>
      <c r="M338" s="211" t="s">
        <v>28</v>
      </c>
      <c r="N338" s="212" t="s">
        <v>42</v>
      </c>
      <c r="O338" s="84"/>
      <c r="P338" s="213">
        <f>O338*H338</f>
        <v>0</v>
      </c>
      <c r="Q338" s="213">
        <v>0.00080999999999999996</v>
      </c>
      <c r="R338" s="213">
        <f>Q338*H338</f>
        <v>0.08990999999999999</v>
      </c>
      <c r="S338" s="213">
        <v>0</v>
      </c>
      <c r="T338" s="214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15" t="s">
        <v>127</v>
      </c>
      <c r="AT338" s="215" t="s">
        <v>122</v>
      </c>
      <c r="AU338" s="215" t="s">
        <v>79</v>
      </c>
      <c r="AY338" s="17" t="s">
        <v>119</v>
      </c>
      <c r="BE338" s="216">
        <f>IF(N338="základní",J338,0)</f>
        <v>0</v>
      </c>
      <c r="BF338" s="216">
        <f>IF(N338="snížená",J338,0)</f>
        <v>0</v>
      </c>
      <c r="BG338" s="216">
        <f>IF(N338="zákl. přenesená",J338,0)</f>
        <v>0</v>
      </c>
      <c r="BH338" s="216">
        <f>IF(N338="sníž. přenesená",J338,0)</f>
        <v>0</v>
      </c>
      <c r="BI338" s="216">
        <f>IF(N338="nulová",J338,0)</f>
        <v>0</v>
      </c>
      <c r="BJ338" s="17" t="s">
        <v>79</v>
      </c>
      <c r="BK338" s="216">
        <f>ROUND(I338*H338,2)</f>
        <v>0</v>
      </c>
      <c r="BL338" s="17" t="s">
        <v>127</v>
      </c>
      <c r="BM338" s="215" t="s">
        <v>773</v>
      </c>
    </row>
    <row r="339" s="2" customFormat="1">
      <c r="A339" s="38"/>
      <c r="B339" s="39"/>
      <c r="C339" s="40"/>
      <c r="D339" s="217" t="s">
        <v>129</v>
      </c>
      <c r="E339" s="40"/>
      <c r="F339" s="218" t="s">
        <v>774</v>
      </c>
      <c r="G339" s="40"/>
      <c r="H339" s="40"/>
      <c r="I339" s="219"/>
      <c r="J339" s="40"/>
      <c r="K339" s="40"/>
      <c r="L339" s="44"/>
      <c r="M339" s="220"/>
      <c r="N339" s="221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129</v>
      </c>
      <c r="AU339" s="17" t="s">
        <v>79</v>
      </c>
    </row>
    <row r="340" s="2" customFormat="1">
      <c r="A340" s="38"/>
      <c r="B340" s="39"/>
      <c r="C340" s="40"/>
      <c r="D340" s="222" t="s">
        <v>131</v>
      </c>
      <c r="E340" s="40"/>
      <c r="F340" s="223" t="s">
        <v>775</v>
      </c>
      <c r="G340" s="40"/>
      <c r="H340" s="40"/>
      <c r="I340" s="219"/>
      <c r="J340" s="40"/>
      <c r="K340" s="40"/>
      <c r="L340" s="44"/>
      <c r="M340" s="220"/>
      <c r="N340" s="221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131</v>
      </c>
      <c r="AU340" s="17" t="s">
        <v>79</v>
      </c>
    </row>
    <row r="341" s="2" customFormat="1">
      <c r="A341" s="38"/>
      <c r="B341" s="39"/>
      <c r="C341" s="40"/>
      <c r="D341" s="217" t="s">
        <v>133</v>
      </c>
      <c r="E341" s="40"/>
      <c r="F341" s="224" t="s">
        <v>776</v>
      </c>
      <c r="G341" s="40"/>
      <c r="H341" s="40"/>
      <c r="I341" s="219"/>
      <c r="J341" s="40"/>
      <c r="K341" s="40"/>
      <c r="L341" s="44"/>
      <c r="M341" s="220"/>
      <c r="N341" s="221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133</v>
      </c>
      <c r="AU341" s="17" t="s">
        <v>79</v>
      </c>
    </row>
    <row r="342" s="13" customFormat="1">
      <c r="A342" s="13"/>
      <c r="B342" s="225"/>
      <c r="C342" s="226"/>
      <c r="D342" s="217" t="s">
        <v>135</v>
      </c>
      <c r="E342" s="227" t="s">
        <v>28</v>
      </c>
      <c r="F342" s="228" t="s">
        <v>777</v>
      </c>
      <c r="G342" s="226"/>
      <c r="H342" s="229">
        <v>111</v>
      </c>
      <c r="I342" s="230"/>
      <c r="J342" s="226"/>
      <c r="K342" s="226"/>
      <c r="L342" s="231"/>
      <c r="M342" s="232"/>
      <c r="N342" s="233"/>
      <c r="O342" s="233"/>
      <c r="P342" s="233"/>
      <c r="Q342" s="233"/>
      <c r="R342" s="233"/>
      <c r="S342" s="233"/>
      <c r="T342" s="23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5" t="s">
        <v>135</v>
      </c>
      <c r="AU342" s="235" t="s">
        <v>79</v>
      </c>
      <c r="AV342" s="13" t="s">
        <v>81</v>
      </c>
      <c r="AW342" s="13" t="s">
        <v>33</v>
      </c>
      <c r="AX342" s="13" t="s">
        <v>79</v>
      </c>
      <c r="AY342" s="235" t="s">
        <v>119</v>
      </c>
    </row>
    <row r="343" s="12" customFormat="1" ht="25.92" customHeight="1">
      <c r="A343" s="12"/>
      <c r="B343" s="188"/>
      <c r="C343" s="189"/>
      <c r="D343" s="190" t="s">
        <v>70</v>
      </c>
      <c r="E343" s="191" t="s">
        <v>127</v>
      </c>
      <c r="F343" s="191" t="s">
        <v>778</v>
      </c>
      <c r="G343" s="189"/>
      <c r="H343" s="189"/>
      <c r="I343" s="192"/>
      <c r="J343" s="193">
        <f>BK343</f>
        <v>0</v>
      </c>
      <c r="K343" s="189"/>
      <c r="L343" s="194"/>
      <c r="M343" s="195"/>
      <c r="N343" s="196"/>
      <c r="O343" s="196"/>
      <c r="P343" s="197">
        <f>SUM(P344:P425)</f>
        <v>0</v>
      </c>
      <c r="Q343" s="196"/>
      <c r="R343" s="197">
        <f>SUM(R344:R425)</f>
        <v>248.65342545999999</v>
      </c>
      <c r="S343" s="196"/>
      <c r="T343" s="198">
        <f>SUM(T344:T425)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199" t="s">
        <v>127</v>
      </c>
      <c r="AT343" s="200" t="s">
        <v>70</v>
      </c>
      <c r="AU343" s="200" t="s">
        <v>71</v>
      </c>
      <c r="AY343" s="199" t="s">
        <v>119</v>
      </c>
      <c r="BK343" s="201">
        <f>SUM(BK344:BK425)</f>
        <v>0</v>
      </c>
    </row>
    <row r="344" s="2" customFormat="1" ht="16.5" customHeight="1">
      <c r="A344" s="38"/>
      <c r="B344" s="39"/>
      <c r="C344" s="204" t="s">
        <v>779</v>
      </c>
      <c r="D344" s="204" t="s">
        <v>122</v>
      </c>
      <c r="E344" s="205" t="s">
        <v>780</v>
      </c>
      <c r="F344" s="206" t="s">
        <v>781</v>
      </c>
      <c r="G344" s="207" t="s">
        <v>286</v>
      </c>
      <c r="H344" s="208">
        <v>13.699999999999999</v>
      </c>
      <c r="I344" s="209"/>
      <c r="J344" s="210">
        <f>ROUND(I344*H344,2)</f>
        <v>0</v>
      </c>
      <c r="K344" s="206" t="s">
        <v>126</v>
      </c>
      <c r="L344" s="44"/>
      <c r="M344" s="211" t="s">
        <v>28</v>
      </c>
      <c r="N344" s="212" t="s">
        <v>42</v>
      </c>
      <c r="O344" s="84"/>
      <c r="P344" s="213">
        <f>O344*H344</f>
        <v>0</v>
      </c>
      <c r="Q344" s="213">
        <v>0</v>
      </c>
      <c r="R344" s="213">
        <f>Q344*H344</f>
        <v>0</v>
      </c>
      <c r="S344" s="213">
        <v>0</v>
      </c>
      <c r="T344" s="214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15" t="s">
        <v>247</v>
      </c>
      <c r="AT344" s="215" t="s">
        <v>122</v>
      </c>
      <c r="AU344" s="215" t="s">
        <v>79</v>
      </c>
      <c r="AY344" s="17" t="s">
        <v>119</v>
      </c>
      <c r="BE344" s="216">
        <f>IF(N344="základní",J344,0)</f>
        <v>0</v>
      </c>
      <c r="BF344" s="216">
        <f>IF(N344="snížená",J344,0)</f>
        <v>0</v>
      </c>
      <c r="BG344" s="216">
        <f>IF(N344="zákl. přenesená",J344,0)</f>
        <v>0</v>
      </c>
      <c r="BH344" s="216">
        <f>IF(N344="sníž. přenesená",J344,0)</f>
        <v>0</v>
      </c>
      <c r="BI344" s="216">
        <f>IF(N344="nulová",J344,0)</f>
        <v>0</v>
      </c>
      <c r="BJ344" s="17" t="s">
        <v>79</v>
      </c>
      <c r="BK344" s="216">
        <f>ROUND(I344*H344,2)</f>
        <v>0</v>
      </c>
      <c r="BL344" s="17" t="s">
        <v>247</v>
      </c>
      <c r="BM344" s="215" t="s">
        <v>782</v>
      </c>
    </row>
    <row r="345" s="2" customFormat="1">
      <c r="A345" s="38"/>
      <c r="B345" s="39"/>
      <c r="C345" s="40"/>
      <c r="D345" s="217" t="s">
        <v>129</v>
      </c>
      <c r="E345" s="40"/>
      <c r="F345" s="218" t="s">
        <v>783</v>
      </c>
      <c r="G345" s="40"/>
      <c r="H345" s="40"/>
      <c r="I345" s="219"/>
      <c r="J345" s="40"/>
      <c r="K345" s="40"/>
      <c r="L345" s="44"/>
      <c r="M345" s="220"/>
      <c r="N345" s="221"/>
      <c r="O345" s="84"/>
      <c r="P345" s="84"/>
      <c r="Q345" s="84"/>
      <c r="R345" s="84"/>
      <c r="S345" s="84"/>
      <c r="T345" s="85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129</v>
      </c>
      <c r="AU345" s="17" t="s">
        <v>79</v>
      </c>
    </row>
    <row r="346" s="2" customFormat="1">
      <c r="A346" s="38"/>
      <c r="B346" s="39"/>
      <c r="C346" s="40"/>
      <c r="D346" s="222" t="s">
        <v>131</v>
      </c>
      <c r="E346" s="40"/>
      <c r="F346" s="223" t="s">
        <v>784</v>
      </c>
      <c r="G346" s="40"/>
      <c r="H346" s="40"/>
      <c r="I346" s="219"/>
      <c r="J346" s="40"/>
      <c r="K346" s="40"/>
      <c r="L346" s="44"/>
      <c r="M346" s="220"/>
      <c r="N346" s="221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131</v>
      </c>
      <c r="AU346" s="17" t="s">
        <v>79</v>
      </c>
    </row>
    <row r="347" s="13" customFormat="1">
      <c r="A347" s="13"/>
      <c r="B347" s="225"/>
      <c r="C347" s="226"/>
      <c r="D347" s="217" t="s">
        <v>135</v>
      </c>
      <c r="E347" s="227" t="s">
        <v>28</v>
      </c>
      <c r="F347" s="228" t="s">
        <v>785</v>
      </c>
      <c r="G347" s="226"/>
      <c r="H347" s="229">
        <v>13.699999999999999</v>
      </c>
      <c r="I347" s="230"/>
      <c r="J347" s="226"/>
      <c r="K347" s="226"/>
      <c r="L347" s="231"/>
      <c r="M347" s="232"/>
      <c r="N347" s="233"/>
      <c r="O347" s="233"/>
      <c r="P347" s="233"/>
      <c r="Q347" s="233"/>
      <c r="R347" s="233"/>
      <c r="S347" s="233"/>
      <c r="T347" s="23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5" t="s">
        <v>135</v>
      </c>
      <c r="AU347" s="235" t="s">
        <v>79</v>
      </c>
      <c r="AV347" s="13" t="s">
        <v>81</v>
      </c>
      <c r="AW347" s="13" t="s">
        <v>33</v>
      </c>
      <c r="AX347" s="13" t="s">
        <v>79</v>
      </c>
      <c r="AY347" s="235" t="s">
        <v>119</v>
      </c>
    </row>
    <row r="348" s="2" customFormat="1" ht="16.5" customHeight="1">
      <c r="A348" s="38"/>
      <c r="B348" s="39"/>
      <c r="C348" s="204" t="s">
        <v>786</v>
      </c>
      <c r="D348" s="204" t="s">
        <v>122</v>
      </c>
      <c r="E348" s="205" t="s">
        <v>787</v>
      </c>
      <c r="F348" s="206" t="s">
        <v>788</v>
      </c>
      <c r="G348" s="207" t="s">
        <v>125</v>
      </c>
      <c r="H348" s="208">
        <v>8.452</v>
      </c>
      <c r="I348" s="209"/>
      <c r="J348" s="210">
        <f>ROUND(I348*H348,2)</f>
        <v>0</v>
      </c>
      <c r="K348" s="206" t="s">
        <v>126</v>
      </c>
      <c r="L348" s="44"/>
      <c r="M348" s="211" t="s">
        <v>28</v>
      </c>
      <c r="N348" s="212" t="s">
        <v>42</v>
      </c>
      <c r="O348" s="84"/>
      <c r="P348" s="213">
        <f>O348*H348</f>
        <v>0</v>
      </c>
      <c r="Q348" s="213">
        <v>0.0072700000000000004</v>
      </c>
      <c r="R348" s="213">
        <f>Q348*H348</f>
        <v>0.06144604</v>
      </c>
      <c r="S348" s="213">
        <v>0</v>
      </c>
      <c r="T348" s="214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15" t="s">
        <v>247</v>
      </c>
      <c r="AT348" s="215" t="s">
        <v>122</v>
      </c>
      <c r="AU348" s="215" t="s">
        <v>79</v>
      </c>
      <c r="AY348" s="17" t="s">
        <v>119</v>
      </c>
      <c r="BE348" s="216">
        <f>IF(N348="základní",J348,0)</f>
        <v>0</v>
      </c>
      <c r="BF348" s="216">
        <f>IF(N348="snížená",J348,0)</f>
        <v>0</v>
      </c>
      <c r="BG348" s="216">
        <f>IF(N348="zákl. přenesená",J348,0)</f>
        <v>0</v>
      </c>
      <c r="BH348" s="216">
        <f>IF(N348="sníž. přenesená",J348,0)</f>
        <v>0</v>
      </c>
      <c r="BI348" s="216">
        <f>IF(N348="nulová",J348,0)</f>
        <v>0</v>
      </c>
      <c r="BJ348" s="17" t="s">
        <v>79</v>
      </c>
      <c r="BK348" s="216">
        <f>ROUND(I348*H348,2)</f>
        <v>0</v>
      </c>
      <c r="BL348" s="17" t="s">
        <v>247</v>
      </c>
      <c r="BM348" s="215" t="s">
        <v>789</v>
      </c>
    </row>
    <row r="349" s="2" customFormat="1">
      <c r="A349" s="38"/>
      <c r="B349" s="39"/>
      <c r="C349" s="40"/>
      <c r="D349" s="217" t="s">
        <v>129</v>
      </c>
      <c r="E349" s="40"/>
      <c r="F349" s="218" t="s">
        <v>790</v>
      </c>
      <c r="G349" s="40"/>
      <c r="H349" s="40"/>
      <c r="I349" s="219"/>
      <c r="J349" s="40"/>
      <c r="K349" s="40"/>
      <c r="L349" s="44"/>
      <c r="M349" s="220"/>
      <c r="N349" s="221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129</v>
      </c>
      <c r="AU349" s="17" t="s">
        <v>79</v>
      </c>
    </row>
    <row r="350" s="2" customFormat="1">
      <c r="A350" s="38"/>
      <c r="B350" s="39"/>
      <c r="C350" s="40"/>
      <c r="D350" s="222" t="s">
        <v>131</v>
      </c>
      <c r="E350" s="40"/>
      <c r="F350" s="223" t="s">
        <v>791</v>
      </c>
      <c r="G350" s="40"/>
      <c r="H350" s="40"/>
      <c r="I350" s="219"/>
      <c r="J350" s="40"/>
      <c r="K350" s="40"/>
      <c r="L350" s="44"/>
      <c r="M350" s="220"/>
      <c r="N350" s="221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131</v>
      </c>
      <c r="AU350" s="17" t="s">
        <v>79</v>
      </c>
    </row>
    <row r="351" s="13" customFormat="1">
      <c r="A351" s="13"/>
      <c r="B351" s="225"/>
      <c r="C351" s="226"/>
      <c r="D351" s="217" t="s">
        <v>135</v>
      </c>
      <c r="E351" s="227" t="s">
        <v>28</v>
      </c>
      <c r="F351" s="228" t="s">
        <v>792</v>
      </c>
      <c r="G351" s="226"/>
      <c r="H351" s="229">
        <v>8.452</v>
      </c>
      <c r="I351" s="230"/>
      <c r="J351" s="226"/>
      <c r="K351" s="226"/>
      <c r="L351" s="231"/>
      <c r="M351" s="232"/>
      <c r="N351" s="233"/>
      <c r="O351" s="233"/>
      <c r="P351" s="233"/>
      <c r="Q351" s="233"/>
      <c r="R351" s="233"/>
      <c r="S351" s="233"/>
      <c r="T351" s="23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5" t="s">
        <v>135</v>
      </c>
      <c r="AU351" s="235" t="s">
        <v>79</v>
      </c>
      <c r="AV351" s="13" t="s">
        <v>81</v>
      </c>
      <c r="AW351" s="13" t="s">
        <v>33</v>
      </c>
      <c r="AX351" s="13" t="s">
        <v>79</v>
      </c>
      <c r="AY351" s="235" t="s">
        <v>119</v>
      </c>
    </row>
    <row r="352" s="2" customFormat="1" ht="16.5" customHeight="1">
      <c r="A352" s="38"/>
      <c r="B352" s="39"/>
      <c r="C352" s="204" t="s">
        <v>793</v>
      </c>
      <c r="D352" s="204" t="s">
        <v>122</v>
      </c>
      <c r="E352" s="205" t="s">
        <v>794</v>
      </c>
      <c r="F352" s="206" t="s">
        <v>795</v>
      </c>
      <c r="G352" s="207" t="s">
        <v>125</v>
      </c>
      <c r="H352" s="208">
        <v>8.452</v>
      </c>
      <c r="I352" s="209"/>
      <c r="J352" s="210">
        <f>ROUND(I352*H352,2)</f>
        <v>0</v>
      </c>
      <c r="K352" s="206" t="s">
        <v>126</v>
      </c>
      <c r="L352" s="44"/>
      <c r="M352" s="211" t="s">
        <v>28</v>
      </c>
      <c r="N352" s="212" t="s">
        <v>42</v>
      </c>
      <c r="O352" s="84"/>
      <c r="P352" s="213">
        <f>O352*H352</f>
        <v>0</v>
      </c>
      <c r="Q352" s="213">
        <v>5.0000000000000002E-05</v>
      </c>
      <c r="R352" s="213">
        <f>Q352*H352</f>
        <v>0.00042260000000000003</v>
      </c>
      <c r="S352" s="213">
        <v>0</v>
      </c>
      <c r="T352" s="214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15" t="s">
        <v>247</v>
      </c>
      <c r="AT352" s="215" t="s">
        <v>122</v>
      </c>
      <c r="AU352" s="215" t="s">
        <v>79</v>
      </c>
      <c r="AY352" s="17" t="s">
        <v>119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7" t="s">
        <v>79</v>
      </c>
      <c r="BK352" s="216">
        <f>ROUND(I352*H352,2)</f>
        <v>0</v>
      </c>
      <c r="BL352" s="17" t="s">
        <v>247</v>
      </c>
      <c r="BM352" s="215" t="s">
        <v>796</v>
      </c>
    </row>
    <row r="353" s="2" customFormat="1">
      <c r="A353" s="38"/>
      <c r="B353" s="39"/>
      <c r="C353" s="40"/>
      <c r="D353" s="217" t="s">
        <v>129</v>
      </c>
      <c r="E353" s="40"/>
      <c r="F353" s="218" t="s">
        <v>797</v>
      </c>
      <c r="G353" s="40"/>
      <c r="H353" s="40"/>
      <c r="I353" s="219"/>
      <c r="J353" s="40"/>
      <c r="K353" s="40"/>
      <c r="L353" s="44"/>
      <c r="M353" s="220"/>
      <c r="N353" s="221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129</v>
      </c>
      <c r="AU353" s="17" t="s">
        <v>79</v>
      </c>
    </row>
    <row r="354" s="2" customFormat="1">
      <c r="A354" s="38"/>
      <c r="B354" s="39"/>
      <c r="C354" s="40"/>
      <c r="D354" s="222" t="s">
        <v>131</v>
      </c>
      <c r="E354" s="40"/>
      <c r="F354" s="223" t="s">
        <v>798</v>
      </c>
      <c r="G354" s="40"/>
      <c r="H354" s="40"/>
      <c r="I354" s="219"/>
      <c r="J354" s="40"/>
      <c r="K354" s="40"/>
      <c r="L354" s="44"/>
      <c r="M354" s="220"/>
      <c r="N354" s="221"/>
      <c r="O354" s="84"/>
      <c r="P354" s="84"/>
      <c r="Q354" s="84"/>
      <c r="R354" s="84"/>
      <c r="S354" s="84"/>
      <c r="T354" s="85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131</v>
      </c>
      <c r="AU354" s="17" t="s">
        <v>79</v>
      </c>
    </row>
    <row r="355" s="2" customFormat="1" ht="16.5" customHeight="1">
      <c r="A355" s="38"/>
      <c r="B355" s="39"/>
      <c r="C355" s="204" t="s">
        <v>799</v>
      </c>
      <c r="D355" s="204" t="s">
        <v>122</v>
      </c>
      <c r="E355" s="205" t="s">
        <v>800</v>
      </c>
      <c r="F355" s="206" t="s">
        <v>801</v>
      </c>
      <c r="G355" s="207" t="s">
        <v>328</v>
      </c>
      <c r="H355" s="208">
        <v>2.4660000000000002</v>
      </c>
      <c r="I355" s="209"/>
      <c r="J355" s="210">
        <f>ROUND(I355*H355,2)</f>
        <v>0</v>
      </c>
      <c r="K355" s="206" t="s">
        <v>126</v>
      </c>
      <c r="L355" s="44"/>
      <c r="M355" s="211" t="s">
        <v>28</v>
      </c>
      <c r="N355" s="212" t="s">
        <v>42</v>
      </c>
      <c r="O355" s="84"/>
      <c r="P355" s="213">
        <f>O355*H355</f>
        <v>0</v>
      </c>
      <c r="Q355" s="213">
        <v>1.0487</v>
      </c>
      <c r="R355" s="213">
        <f>Q355*H355</f>
        <v>2.5860942000000002</v>
      </c>
      <c r="S355" s="213">
        <v>0</v>
      </c>
      <c r="T355" s="214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15" t="s">
        <v>247</v>
      </c>
      <c r="AT355" s="215" t="s">
        <v>122</v>
      </c>
      <c r="AU355" s="215" t="s">
        <v>79</v>
      </c>
      <c r="AY355" s="17" t="s">
        <v>119</v>
      </c>
      <c r="BE355" s="216">
        <f>IF(N355="základní",J355,0)</f>
        <v>0</v>
      </c>
      <c r="BF355" s="216">
        <f>IF(N355="snížená",J355,0)</f>
        <v>0</v>
      </c>
      <c r="BG355" s="216">
        <f>IF(N355="zákl. přenesená",J355,0)</f>
        <v>0</v>
      </c>
      <c r="BH355" s="216">
        <f>IF(N355="sníž. přenesená",J355,0)</f>
        <v>0</v>
      </c>
      <c r="BI355" s="216">
        <f>IF(N355="nulová",J355,0)</f>
        <v>0</v>
      </c>
      <c r="BJ355" s="17" t="s">
        <v>79</v>
      </c>
      <c r="BK355" s="216">
        <f>ROUND(I355*H355,2)</f>
        <v>0</v>
      </c>
      <c r="BL355" s="17" t="s">
        <v>247</v>
      </c>
      <c r="BM355" s="215" t="s">
        <v>802</v>
      </c>
    </row>
    <row r="356" s="2" customFormat="1">
      <c r="A356" s="38"/>
      <c r="B356" s="39"/>
      <c r="C356" s="40"/>
      <c r="D356" s="217" t="s">
        <v>129</v>
      </c>
      <c r="E356" s="40"/>
      <c r="F356" s="218" t="s">
        <v>803</v>
      </c>
      <c r="G356" s="40"/>
      <c r="H356" s="40"/>
      <c r="I356" s="219"/>
      <c r="J356" s="40"/>
      <c r="K356" s="40"/>
      <c r="L356" s="44"/>
      <c r="M356" s="220"/>
      <c r="N356" s="221"/>
      <c r="O356" s="84"/>
      <c r="P356" s="84"/>
      <c r="Q356" s="84"/>
      <c r="R356" s="84"/>
      <c r="S356" s="84"/>
      <c r="T356" s="85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129</v>
      </c>
      <c r="AU356" s="17" t="s">
        <v>79</v>
      </c>
    </row>
    <row r="357" s="2" customFormat="1">
      <c r="A357" s="38"/>
      <c r="B357" s="39"/>
      <c r="C357" s="40"/>
      <c r="D357" s="222" t="s">
        <v>131</v>
      </c>
      <c r="E357" s="40"/>
      <c r="F357" s="223" t="s">
        <v>804</v>
      </c>
      <c r="G357" s="40"/>
      <c r="H357" s="40"/>
      <c r="I357" s="219"/>
      <c r="J357" s="40"/>
      <c r="K357" s="40"/>
      <c r="L357" s="44"/>
      <c r="M357" s="220"/>
      <c r="N357" s="221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131</v>
      </c>
      <c r="AU357" s="17" t="s">
        <v>79</v>
      </c>
    </row>
    <row r="358" s="13" customFormat="1">
      <c r="A358" s="13"/>
      <c r="B358" s="225"/>
      <c r="C358" s="226"/>
      <c r="D358" s="217" t="s">
        <v>135</v>
      </c>
      <c r="E358" s="226"/>
      <c r="F358" s="228" t="s">
        <v>805</v>
      </c>
      <c r="G358" s="226"/>
      <c r="H358" s="229">
        <v>2.4660000000000002</v>
      </c>
      <c r="I358" s="230"/>
      <c r="J358" s="226"/>
      <c r="K358" s="226"/>
      <c r="L358" s="231"/>
      <c r="M358" s="232"/>
      <c r="N358" s="233"/>
      <c r="O358" s="233"/>
      <c r="P358" s="233"/>
      <c r="Q358" s="233"/>
      <c r="R358" s="233"/>
      <c r="S358" s="233"/>
      <c r="T358" s="23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5" t="s">
        <v>135</v>
      </c>
      <c r="AU358" s="235" t="s">
        <v>79</v>
      </c>
      <c r="AV358" s="13" t="s">
        <v>81</v>
      </c>
      <c r="AW358" s="13" t="s">
        <v>4</v>
      </c>
      <c r="AX358" s="13" t="s">
        <v>79</v>
      </c>
      <c r="AY358" s="235" t="s">
        <v>119</v>
      </c>
    </row>
    <row r="359" s="2" customFormat="1" ht="21.75" customHeight="1">
      <c r="A359" s="38"/>
      <c r="B359" s="39"/>
      <c r="C359" s="204" t="s">
        <v>806</v>
      </c>
      <c r="D359" s="204" t="s">
        <v>122</v>
      </c>
      <c r="E359" s="205" t="s">
        <v>807</v>
      </c>
      <c r="F359" s="206" t="s">
        <v>808</v>
      </c>
      <c r="G359" s="207" t="s">
        <v>328</v>
      </c>
      <c r="H359" s="208">
        <v>65.629000000000005</v>
      </c>
      <c r="I359" s="209"/>
      <c r="J359" s="210">
        <f>ROUND(I359*H359,2)</f>
        <v>0</v>
      </c>
      <c r="K359" s="206" t="s">
        <v>126</v>
      </c>
      <c r="L359" s="44"/>
      <c r="M359" s="211" t="s">
        <v>28</v>
      </c>
      <c r="N359" s="212" t="s">
        <v>42</v>
      </c>
      <c r="O359" s="84"/>
      <c r="P359" s="213">
        <f>O359*H359</f>
        <v>0</v>
      </c>
      <c r="Q359" s="213">
        <v>0.056730000000000003</v>
      </c>
      <c r="R359" s="213">
        <f>Q359*H359</f>
        <v>3.7231331700000005</v>
      </c>
      <c r="S359" s="213">
        <v>0</v>
      </c>
      <c r="T359" s="214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15" t="s">
        <v>247</v>
      </c>
      <c r="AT359" s="215" t="s">
        <v>122</v>
      </c>
      <c r="AU359" s="215" t="s">
        <v>79</v>
      </c>
      <c r="AY359" s="17" t="s">
        <v>119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17" t="s">
        <v>79</v>
      </c>
      <c r="BK359" s="216">
        <f>ROUND(I359*H359,2)</f>
        <v>0</v>
      </c>
      <c r="BL359" s="17" t="s">
        <v>247</v>
      </c>
      <c r="BM359" s="215" t="s">
        <v>809</v>
      </c>
    </row>
    <row r="360" s="2" customFormat="1">
      <c r="A360" s="38"/>
      <c r="B360" s="39"/>
      <c r="C360" s="40"/>
      <c r="D360" s="217" t="s">
        <v>129</v>
      </c>
      <c r="E360" s="40"/>
      <c r="F360" s="218" t="s">
        <v>810</v>
      </c>
      <c r="G360" s="40"/>
      <c r="H360" s="40"/>
      <c r="I360" s="219"/>
      <c r="J360" s="40"/>
      <c r="K360" s="40"/>
      <c r="L360" s="44"/>
      <c r="M360" s="220"/>
      <c r="N360" s="221"/>
      <c r="O360" s="84"/>
      <c r="P360" s="84"/>
      <c r="Q360" s="84"/>
      <c r="R360" s="84"/>
      <c r="S360" s="84"/>
      <c r="T360" s="85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129</v>
      </c>
      <c r="AU360" s="17" t="s">
        <v>79</v>
      </c>
    </row>
    <row r="361" s="2" customFormat="1">
      <c r="A361" s="38"/>
      <c r="B361" s="39"/>
      <c r="C361" s="40"/>
      <c r="D361" s="222" t="s">
        <v>131</v>
      </c>
      <c r="E361" s="40"/>
      <c r="F361" s="223" t="s">
        <v>811</v>
      </c>
      <c r="G361" s="40"/>
      <c r="H361" s="40"/>
      <c r="I361" s="219"/>
      <c r="J361" s="40"/>
      <c r="K361" s="40"/>
      <c r="L361" s="44"/>
      <c r="M361" s="220"/>
      <c r="N361" s="221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131</v>
      </c>
      <c r="AU361" s="17" t="s">
        <v>79</v>
      </c>
    </row>
    <row r="362" s="13" customFormat="1">
      <c r="A362" s="13"/>
      <c r="B362" s="225"/>
      <c r="C362" s="226"/>
      <c r="D362" s="217" t="s">
        <v>135</v>
      </c>
      <c r="E362" s="227" t="s">
        <v>28</v>
      </c>
      <c r="F362" s="228" t="s">
        <v>812</v>
      </c>
      <c r="G362" s="226"/>
      <c r="H362" s="229">
        <v>61.905000000000001</v>
      </c>
      <c r="I362" s="230"/>
      <c r="J362" s="226"/>
      <c r="K362" s="226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135</v>
      </c>
      <c r="AU362" s="235" t="s">
        <v>79</v>
      </c>
      <c r="AV362" s="13" t="s">
        <v>81</v>
      </c>
      <c r="AW362" s="13" t="s">
        <v>33</v>
      </c>
      <c r="AX362" s="13" t="s">
        <v>71</v>
      </c>
      <c r="AY362" s="235" t="s">
        <v>119</v>
      </c>
    </row>
    <row r="363" s="13" customFormat="1">
      <c r="A363" s="13"/>
      <c r="B363" s="225"/>
      <c r="C363" s="226"/>
      <c r="D363" s="217" t="s">
        <v>135</v>
      </c>
      <c r="E363" s="227" t="s">
        <v>28</v>
      </c>
      <c r="F363" s="228" t="s">
        <v>813</v>
      </c>
      <c r="G363" s="226"/>
      <c r="H363" s="229">
        <v>3.0350000000000001</v>
      </c>
      <c r="I363" s="230"/>
      <c r="J363" s="226"/>
      <c r="K363" s="226"/>
      <c r="L363" s="231"/>
      <c r="M363" s="232"/>
      <c r="N363" s="233"/>
      <c r="O363" s="233"/>
      <c r="P363" s="233"/>
      <c r="Q363" s="233"/>
      <c r="R363" s="233"/>
      <c r="S363" s="233"/>
      <c r="T363" s="23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5" t="s">
        <v>135</v>
      </c>
      <c r="AU363" s="235" t="s">
        <v>79</v>
      </c>
      <c r="AV363" s="13" t="s">
        <v>81</v>
      </c>
      <c r="AW363" s="13" t="s">
        <v>33</v>
      </c>
      <c r="AX363" s="13" t="s">
        <v>71</v>
      </c>
      <c r="AY363" s="235" t="s">
        <v>119</v>
      </c>
    </row>
    <row r="364" s="13" customFormat="1">
      <c r="A364" s="13"/>
      <c r="B364" s="225"/>
      <c r="C364" s="226"/>
      <c r="D364" s="217" t="s">
        <v>135</v>
      </c>
      <c r="E364" s="227" t="s">
        <v>28</v>
      </c>
      <c r="F364" s="228" t="s">
        <v>814</v>
      </c>
      <c r="G364" s="226"/>
      <c r="H364" s="229">
        <v>0.68899999999999995</v>
      </c>
      <c r="I364" s="230"/>
      <c r="J364" s="226"/>
      <c r="K364" s="226"/>
      <c r="L364" s="231"/>
      <c r="M364" s="232"/>
      <c r="N364" s="233"/>
      <c r="O364" s="233"/>
      <c r="P364" s="233"/>
      <c r="Q364" s="233"/>
      <c r="R364" s="233"/>
      <c r="S364" s="233"/>
      <c r="T364" s="23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5" t="s">
        <v>135</v>
      </c>
      <c r="AU364" s="235" t="s">
        <v>79</v>
      </c>
      <c r="AV364" s="13" t="s">
        <v>81</v>
      </c>
      <c r="AW364" s="13" t="s">
        <v>33</v>
      </c>
      <c r="AX364" s="13" t="s">
        <v>71</v>
      </c>
      <c r="AY364" s="235" t="s">
        <v>119</v>
      </c>
    </row>
    <row r="365" s="14" customFormat="1">
      <c r="A365" s="14"/>
      <c r="B365" s="239"/>
      <c r="C365" s="240"/>
      <c r="D365" s="217" t="s">
        <v>135</v>
      </c>
      <c r="E365" s="241" t="s">
        <v>28</v>
      </c>
      <c r="F365" s="242" t="s">
        <v>258</v>
      </c>
      <c r="G365" s="240"/>
      <c r="H365" s="243">
        <v>65.629000000000005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9" t="s">
        <v>135</v>
      </c>
      <c r="AU365" s="249" t="s">
        <v>79</v>
      </c>
      <c r="AV365" s="14" t="s">
        <v>127</v>
      </c>
      <c r="AW365" s="14" t="s">
        <v>33</v>
      </c>
      <c r="AX365" s="14" t="s">
        <v>79</v>
      </c>
      <c r="AY365" s="249" t="s">
        <v>119</v>
      </c>
    </row>
    <row r="366" s="2" customFormat="1" ht="16.5" customHeight="1">
      <c r="A366" s="38"/>
      <c r="B366" s="39"/>
      <c r="C366" s="260" t="s">
        <v>815</v>
      </c>
      <c r="D366" s="260" t="s">
        <v>267</v>
      </c>
      <c r="E366" s="261" t="s">
        <v>816</v>
      </c>
      <c r="F366" s="262" t="s">
        <v>817</v>
      </c>
      <c r="G366" s="263" t="s">
        <v>328</v>
      </c>
      <c r="H366" s="264">
        <v>65.629000000000005</v>
      </c>
      <c r="I366" s="265"/>
      <c r="J366" s="266">
        <f>ROUND(I366*H366,2)</f>
        <v>0</v>
      </c>
      <c r="K366" s="262" t="s">
        <v>28</v>
      </c>
      <c r="L366" s="267"/>
      <c r="M366" s="268" t="s">
        <v>28</v>
      </c>
      <c r="N366" s="269" t="s">
        <v>42</v>
      </c>
      <c r="O366" s="84"/>
      <c r="P366" s="213">
        <f>O366*H366</f>
        <v>0</v>
      </c>
      <c r="Q366" s="213">
        <v>0</v>
      </c>
      <c r="R366" s="213">
        <f>Q366*H366</f>
        <v>0</v>
      </c>
      <c r="S366" s="213">
        <v>0</v>
      </c>
      <c r="T366" s="21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15" t="s">
        <v>247</v>
      </c>
      <c r="AT366" s="215" t="s">
        <v>267</v>
      </c>
      <c r="AU366" s="215" t="s">
        <v>79</v>
      </c>
      <c r="AY366" s="17" t="s">
        <v>119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7" t="s">
        <v>79</v>
      </c>
      <c r="BK366" s="216">
        <f>ROUND(I366*H366,2)</f>
        <v>0</v>
      </c>
      <c r="BL366" s="17" t="s">
        <v>247</v>
      </c>
      <c r="BM366" s="215" t="s">
        <v>818</v>
      </c>
    </row>
    <row r="367" s="2" customFormat="1">
      <c r="A367" s="38"/>
      <c r="B367" s="39"/>
      <c r="C367" s="40"/>
      <c r="D367" s="217" t="s">
        <v>129</v>
      </c>
      <c r="E367" s="40"/>
      <c r="F367" s="218" t="s">
        <v>817</v>
      </c>
      <c r="G367" s="40"/>
      <c r="H367" s="40"/>
      <c r="I367" s="219"/>
      <c r="J367" s="40"/>
      <c r="K367" s="40"/>
      <c r="L367" s="44"/>
      <c r="M367" s="220"/>
      <c r="N367" s="221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129</v>
      </c>
      <c r="AU367" s="17" t="s">
        <v>79</v>
      </c>
    </row>
    <row r="368" s="2" customFormat="1">
      <c r="A368" s="38"/>
      <c r="B368" s="39"/>
      <c r="C368" s="40"/>
      <c r="D368" s="217" t="s">
        <v>133</v>
      </c>
      <c r="E368" s="40"/>
      <c r="F368" s="224" t="s">
        <v>819</v>
      </c>
      <c r="G368" s="40"/>
      <c r="H368" s="40"/>
      <c r="I368" s="219"/>
      <c r="J368" s="40"/>
      <c r="K368" s="40"/>
      <c r="L368" s="44"/>
      <c r="M368" s="220"/>
      <c r="N368" s="221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133</v>
      </c>
      <c r="AU368" s="17" t="s">
        <v>79</v>
      </c>
    </row>
    <row r="369" s="2" customFormat="1" ht="16.5" customHeight="1">
      <c r="A369" s="38"/>
      <c r="B369" s="39"/>
      <c r="C369" s="204" t="s">
        <v>820</v>
      </c>
      <c r="D369" s="204" t="s">
        <v>122</v>
      </c>
      <c r="E369" s="205" t="s">
        <v>821</v>
      </c>
      <c r="F369" s="206" t="s">
        <v>822</v>
      </c>
      <c r="G369" s="207" t="s">
        <v>381</v>
      </c>
      <c r="H369" s="208">
        <v>10.039999999999999</v>
      </c>
      <c r="I369" s="209"/>
      <c r="J369" s="210">
        <f>ROUND(I369*H369,2)</f>
        <v>0</v>
      </c>
      <c r="K369" s="206" t="s">
        <v>126</v>
      </c>
      <c r="L369" s="44"/>
      <c r="M369" s="211" t="s">
        <v>28</v>
      </c>
      <c r="N369" s="212" t="s">
        <v>42</v>
      </c>
      <c r="O369" s="84"/>
      <c r="P369" s="213">
        <f>O369*H369</f>
        <v>0</v>
      </c>
      <c r="Q369" s="213">
        <v>0.0072100000000000003</v>
      </c>
      <c r="R369" s="213">
        <f>Q369*H369</f>
        <v>0.072388399999999992</v>
      </c>
      <c r="S369" s="213">
        <v>0</v>
      </c>
      <c r="T369" s="214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15" t="s">
        <v>247</v>
      </c>
      <c r="AT369" s="215" t="s">
        <v>122</v>
      </c>
      <c r="AU369" s="215" t="s">
        <v>79</v>
      </c>
      <c r="AY369" s="17" t="s">
        <v>119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17" t="s">
        <v>79</v>
      </c>
      <c r="BK369" s="216">
        <f>ROUND(I369*H369,2)</f>
        <v>0</v>
      </c>
      <c r="BL369" s="17" t="s">
        <v>247</v>
      </c>
      <c r="BM369" s="215" t="s">
        <v>823</v>
      </c>
    </row>
    <row r="370" s="2" customFormat="1">
      <c r="A370" s="38"/>
      <c r="B370" s="39"/>
      <c r="C370" s="40"/>
      <c r="D370" s="217" t="s">
        <v>129</v>
      </c>
      <c r="E370" s="40"/>
      <c r="F370" s="218" t="s">
        <v>824</v>
      </c>
      <c r="G370" s="40"/>
      <c r="H370" s="40"/>
      <c r="I370" s="219"/>
      <c r="J370" s="40"/>
      <c r="K370" s="40"/>
      <c r="L370" s="44"/>
      <c r="M370" s="220"/>
      <c r="N370" s="221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129</v>
      </c>
      <c r="AU370" s="17" t="s">
        <v>79</v>
      </c>
    </row>
    <row r="371" s="2" customFormat="1">
      <c r="A371" s="38"/>
      <c r="B371" s="39"/>
      <c r="C371" s="40"/>
      <c r="D371" s="222" t="s">
        <v>131</v>
      </c>
      <c r="E371" s="40"/>
      <c r="F371" s="223" t="s">
        <v>825</v>
      </c>
      <c r="G371" s="40"/>
      <c r="H371" s="40"/>
      <c r="I371" s="219"/>
      <c r="J371" s="40"/>
      <c r="K371" s="40"/>
      <c r="L371" s="44"/>
      <c r="M371" s="220"/>
      <c r="N371" s="221"/>
      <c r="O371" s="84"/>
      <c r="P371" s="84"/>
      <c r="Q371" s="84"/>
      <c r="R371" s="84"/>
      <c r="S371" s="84"/>
      <c r="T371" s="85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131</v>
      </c>
      <c r="AU371" s="17" t="s">
        <v>79</v>
      </c>
    </row>
    <row r="372" s="13" customFormat="1">
      <c r="A372" s="13"/>
      <c r="B372" s="225"/>
      <c r="C372" s="226"/>
      <c r="D372" s="217" t="s">
        <v>135</v>
      </c>
      <c r="E372" s="227" t="s">
        <v>28</v>
      </c>
      <c r="F372" s="228" t="s">
        <v>826</v>
      </c>
      <c r="G372" s="226"/>
      <c r="H372" s="229">
        <v>10.039999999999999</v>
      </c>
      <c r="I372" s="230"/>
      <c r="J372" s="226"/>
      <c r="K372" s="226"/>
      <c r="L372" s="231"/>
      <c r="M372" s="232"/>
      <c r="N372" s="233"/>
      <c r="O372" s="233"/>
      <c r="P372" s="233"/>
      <c r="Q372" s="233"/>
      <c r="R372" s="233"/>
      <c r="S372" s="233"/>
      <c r="T372" s="23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5" t="s">
        <v>135</v>
      </c>
      <c r="AU372" s="235" t="s">
        <v>79</v>
      </c>
      <c r="AV372" s="13" t="s">
        <v>81</v>
      </c>
      <c r="AW372" s="13" t="s">
        <v>33</v>
      </c>
      <c r="AX372" s="13" t="s">
        <v>79</v>
      </c>
      <c r="AY372" s="235" t="s">
        <v>119</v>
      </c>
    </row>
    <row r="373" s="2" customFormat="1" ht="16.5" customHeight="1">
      <c r="A373" s="38"/>
      <c r="B373" s="39"/>
      <c r="C373" s="204" t="s">
        <v>827</v>
      </c>
      <c r="D373" s="204" t="s">
        <v>122</v>
      </c>
      <c r="E373" s="205" t="s">
        <v>828</v>
      </c>
      <c r="F373" s="206" t="s">
        <v>829</v>
      </c>
      <c r="G373" s="207" t="s">
        <v>286</v>
      </c>
      <c r="H373" s="208">
        <v>105.955</v>
      </c>
      <c r="I373" s="209"/>
      <c r="J373" s="210">
        <f>ROUND(I373*H373,2)</f>
        <v>0</v>
      </c>
      <c r="K373" s="206" t="s">
        <v>126</v>
      </c>
      <c r="L373" s="44"/>
      <c r="M373" s="211" t="s">
        <v>28</v>
      </c>
      <c r="N373" s="212" t="s">
        <v>42</v>
      </c>
      <c r="O373" s="84"/>
      <c r="P373" s="213">
        <f>O373*H373</f>
        <v>0</v>
      </c>
      <c r="Q373" s="213">
        <v>0</v>
      </c>
      <c r="R373" s="213">
        <f>Q373*H373</f>
        <v>0</v>
      </c>
      <c r="S373" s="213">
        <v>0</v>
      </c>
      <c r="T373" s="214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15" t="s">
        <v>127</v>
      </c>
      <c r="AT373" s="215" t="s">
        <v>122</v>
      </c>
      <c r="AU373" s="215" t="s">
        <v>79</v>
      </c>
      <c r="AY373" s="17" t="s">
        <v>119</v>
      </c>
      <c r="BE373" s="216">
        <f>IF(N373="základní",J373,0)</f>
        <v>0</v>
      </c>
      <c r="BF373" s="216">
        <f>IF(N373="snížená",J373,0)</f>
        <v>0</v>
      </c>
      <c r="BG373" s="216">
        <f>IF(N373="zákl. přenesená",J373,0)</f>
        <v>0</v>
      </c>
      <c r="BH373" s="216">
        <f>IF(N373="sníž. přenesená",J373,0)</f>
        <v>0</v>
      </c>
      <c r="BI373" s="216">
        <f>IF(N373="nulová",J373,0)</f>
        <v>0</v>
      </c>
      <c r="BJ373" s="17" t="s">
        <v>79</v>
      </c>
      <c r="BK373" s="216">
        <f>ROUND(I373*H373,2)</f>
        <v>0</v>
      </c>
      <c r="BL373" s="17" t="s">
        <v>127</v>
      </c>
      <c r="BM373" s="215" t="s">
        <v>830</v>
      </c>
    </row>
    <row r="374" s="2" customFormat="1">
      <c r="A374" s="38"/>
      <c r="B374" s="39"/>
      <c r="C374" s="40"/>
      <c r="D374" s="217" t="s">
        <v>129</v>
      </c>
      <c r="E374" s="40"/>
      <c r="F374" s="218" t="s">
        <v>831</v>
      </c>
      <c r="G374" s="40"/>
      <c r="H374" s="40"/>
      <c r="I374" s="219"/>
      <c r="J374" s="40"/>
      <c r="K374" s="40"/>
      <c r="L374" s="44"/>
      <c r="M374" s="220"/>
      <c r="N374" s="221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129</v>
      </c>
      <c r="AU374" s="17" t="s">
        <v>79</v>
      </c>
    </row>
    <row r="375" s="2" customFormat="1">
      <c r="A375" s="38"/>
      <c r="B375" s="39"/>
      <c r="C375" s="40"/>
      <c r="D375" s="222" t="s">
        <v>131</v>
      </c>
      <c r="E375" s="40"/>
      <c r="F375" s="223" t="s">
        <v>832</v>
      </c>
      <c r="G375" s="40"/>
      <c r="H375" s="40"/>
      <c r="I375" s="219"/>
      <c r="J375" s="40"/>
      <c r="K375" s="40"/>
      <c r="L375" s="44"/>
      <c r="M375" s="220"/>
      <c r="N375" s="221"/>
      <c r="O375" s="84"/>
      <c r="P375" s="84"/>
      <c r="Q375" s="84"/>
      <c r="R375" s="84"/>
      <c r="S375" s="84"/>
      <c r="T375" s="85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131</v>
      </c>
      <c r="AU375" s="17" t="s">
        <v>79</v>
      </c>
    </row>
    <row r="376" s="13" customFormat="1">
      <c r="A376" s="13"/>
      <c r="B376" s="225"/>
      <c r="C376" s="226"/>
      <c r="D376" s="217" t="s">
        <v>135</v>
      </c>
      <c r="E376" s="227" t="s">
        <v>28</v>
      </c>
      <c r="F376" s="228" t="s">
        <v>833</v>
      </c>
      <c r="G376" s="226"/>
      <c r="H376" s="229">
        <v>67.909000000000006</v>
      </c>
      <c r="I376" s="230"/>
      <c r="J376" s="226"/>
      <c r="K376" s="226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135</v>
      </c>
      <c r="AU376" s="235" t="s">
        <v>79</v>
      </c>
      <c r="AV376" s="13" t="s">
        <v>81</v>
      </c>
      <c r="AW376" s="13" t="s">
        <v>33</v>
      </c>
      <c r="AX376" s="13" t="s">
        <v>71</v>
      </c>
      <c r="AY376" s="235" t="s">
        <v>119</v>
      </c>
    </row>
    <row r="377" s="13" customFormat="1">
      <c r="A377" s="13"/>
      <c r="B377" s="225"/>
      <c r="C377" s="226"/>
      <c r="D377" s="217" t="s">
        <v>135</v>
      </c>
      <c r="E377" s="227" t="s">
        <v>28</v>
      </c>
      <c r="F377" s="228" t="s">
        <v>834</v>
      </c>
      <c r="G377" s="226"/>
      <c r="H377" s="229">
        <v>36.539999999999999</v>
      </c>
      <c r="I377" s="230"/>
      <c r="J377" s="226"/>
      <c r="K377" s="226"/>
      <c r="L377" s="231"/>
      <c r="M377" s="232"/>
      <c r="N377" s="233"/>
      <c r="O377" s="233"/>
      <c r="P377" s="233"/>
      <c r="Q377" s="233"/>
      <c r="R377" s="233"/>
      <c r="S377" s="233"/>
      <c r="T377" s="23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5" t="s">
        <v>135</v>
      </c>
      <c r="AU377" s="235" t="s">
        <v>79</v>
      </c>
      <c r="AV377" s="13" t="s">
        <v>81</v>
      </c>
      <c r="AW377" s="13" t="s">
        <v>33</v>
      </c>
      <c r="AX377" s="13" t="s">
        <v>71</v>
      </c>
      <c r="AY377" s="235" t="s">
        <v>119</v>
      </c>
    </row>
    <row r="378" s="13" customFormat="1">
      <c r="A378" s="13"/>
      <c r="B378" s="225"/>
      <c r="C378" s="226"/>
      <c r="D378" s="217" t="s">
        <v>135</v>
      </c>
      <c r="E378" s="227" t="s">
        <v>28</v>
      </c>
      <c r="F378" s="228" t="s">
        <v>835</v>
      </c>
      <c r="G378" s="226"/>
      <c r="H378" s="229">
        <v>1.506</v>
      </c>
      <c r="I378" s="230"/>
      <c r="J378" s="226"/>
      <c r="K378" s="226"/>
      <c r="L378" s="231"/>
      <c r="M378" s="232"/>
      <c r="N378" s="233"/>
      <c r="O378" s="233"/>
      <c r="P378" s="233"/>
      <c r="Q378" s="233"/>
      <c r="R378" s="233"/>
      <c r="S378" s="233"/>
      <c r="T378" s="23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5" t="s">
        <v>135</v>
      </c>
      <c r="AU378" s="235" t="s">
        <v>79</v>
      </c>
      <c r="AV378" s="13" t="s">
        <v>81</v>
      </c>
      <c r="AW378" s="13" t="s">
        <v>33</v>
      </c>
      <c r="AX378" s="13" t="s">
        <v>71</v>
      </c>
      <c r="AY378" s="235" t="s">
        <v>119</v>
      </c>
    </row>
    <row r="379" s="14" customFormat="1">
      <c r="A379" s="14"/>
      <c r="B379" s="239"/>
      <c r="C379" s="240"/>
      <c r="D379" s="217" t="s">
        <v>135</v>
      </c>
      <c r="E379" s="241" t="s">
        <v>28</v>
      </c>
      <c r="F379" s="242" t="s">
        <v>258</v>
      </c>
      <c r="G379" s="240"/>
      <c r="H379" s="243">
        <v>105.955</v>
      </c>
      <c r="I379" s="244"/>
      <c r="J379" s="240"/>
      <c r="K379" s="240"/>
      <c r="L379" s="245"/>
      <c r="M379" s="246"/>
      <c r="N379" s="247"/>
      <c r="O379" s="247"/>
      <c r="P379" s="247"/>
      <c r="Q379" s="247"/>
      <c r="R379" s="247"/>
      <c r="S379" s="247"/>
      <c r="T379" s="248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9" t="s">
        <v>135</v>
      </c>
      <c r="AU379" s="249" t="s">
        <v>79</v>
      </c>
      <c r="AV379" s="14" t="s">
        <v>127</v>
      </c>
      <c r="AW379" s="14" t="s">
        <v>33</v>
      </c>
      <c r="AX379" s="14" t="s">
        <v>79</v>
      </c>
      <c r="AY379" s="249" t="s">
        <v>119</v>
      </c>
    </row>
    <row r="380" s="2" customFormat="1" ht="16.5" customHeight="1">
      <c r="A380" s="38"/>
      <c r="B380" s="39"/>
      <c r="C380" s="204" t="s">
        <v>836</v>
      </c>
      <c r="D380" s="204" t="s">
        <v>122</v>
      </c>
      <c r="E380" s="205" t="s">
        <v>837</v>
      </c>
      <c r="F380" s="206" t="s">
        <v>838</v>
      </c>
      <c r="G380" s="207" t="s">
        <v>125</v>
      </c>
      <c r="H380" s="208">
        <v>308.25</v>
      </c>
      <c r="I380" s="209"/>
      <c r="J380" s="210">
        <f>ROUND(I380*H380,2)</f>
        <v>0</v>
      </c>
      <c r="K380" s="206" t="s">
        <v>126</v>
      </c>
      <c r="L380" s="44"/>
      <c r="M380" s="211" t="s">
        <v>28</v>
      </c>
      <c r="N380" s="212" t="s">
        <v>42</v>
      </c>
      <c r="O380" s="84"/>
      <c r="P380" s="213">
        <f>O380*H380</f>
        <v>0</v>
      </c>
      <c r="Q380" s="213">
        <v>0.010710000000000001</v>
      </c>
      <c r="R380" s="213">
        <f>Q380*H380</f>
        <v>3.3013575000000004</v>
      </c>
      <c r="S380" s="213">
        <v>0</v>
      </c>
      <c r="T380" s="21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15" t="s">
        <v>127</v>
      </c>
      <c r="AT380" s="215" t="s">
        <v>122</v>
      </c>
      <c r="AU380" s="215" t="s">
        <v>79</v>
      </c>
      <c r="AY380" s="17" t="s">
        <v>119</v>
      </c>
      <c r="BE380" s="216">
        <f>IF(N380="základní",J380,0)</f>
        <v>0</v>
      </c>
      <c r="BF380" s="216">
        <f>IF(N380="snížená",J380,0)</f>
        <v>0</v>
      </c>
      <c r="BG380" s="216">
        <f>IF(N380="zákl. přenesená",J380,0)</f>
        <v>0</v>
      </c>
      <c r="BH380" s="216">
        <f>IF(N380="sníž. přenesená",J380,0)</f>
        <v>0</v>
      </c>
      <c r="BI380" s="216">
        <f>IF(N380="nulová",J380,0)</f>
        <v>0</v>
      </c>
      <c r="BJ380" s="17" t="s">
        <v>79</v>
      </c>
      <c r="BK380" s="216">
        <f>ROUND(I380*H380,2)</f>
        <v>0</v>
      </c>
      <c r="BL380" s="17" t="s">
        <v>127</v>
      </c>
      <c r="BM380" s="215" t="s">
        <v>839</v>
      </c>
    </row>
    <row r="381" s="2" customFormat="1">
      <c r="A381" s="38"/>
      <c r="B381" s="39"/>
      <c r="C381" s="40"/>
      <c r="D381" s="217" t="s">
        <v>129</v>
      </c>
      <c r="E381" s="40"/>
      <c r="F381" s="218" t="s">
        <v>840</v>
      </c>
      <c r="G381" s="40"/>
      <c r="H381" s="40"/>
      <c r="I381" s="219"/>
      <c r="J381" s="40"/>
      <c r="K381" s="40"/>
      <c r="L381" s="44"/>
      <c r="M381" s="220"/>
      <c r="N381" s="221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129</v>
      </c>
      <c r="AU381" s="17" t="s">
        <v>79</v>
      </c>
    </row>
    <row r="382" s="2" customFormat="1">
      <c r="A382" s="38"/>
      <c r="B382" s="39"/>
      <c r="C382" s="40"/>
      <c r="D382" s="222" t="s">
        <v>131</v>
      </c>
      <c r="E382" s="40"/>
      <c r="F382" s="223" t="s">
        <v>841</v>
      </c>
      <c r="G382" s="40"/>
      <c r="H382" s="40"/>
      <c r="I382" s="219"/>
      <c r="J382" s="40"/>
      <c r="K382" s="40"/>
      <c r="L382" s="44"/>
      <c r="M382" s="220"/>
      <c r="N382" s="221"/>
      <c r="O382" s="84"/>
      <c r="P382" s="84"/>
      <c r="Q382" s="84"/>
      <c r="R382" s="84"/>
      <c r="S382" s="84"/>
      <c r="T382" s="85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131</v>
      </c>
      <c r="AU382" s="17" t="s">
        <v>79</v>
      </c>
    </row>
    <row r="383" s="13" customFormat="1">
      <c r="A383" s="13"/>
      <c r="B383" s="225"/>
      <c r="C383" s="226"/>
      <c r="D383" s="217" t="s">
        <v>135</v>
      </c>
      <c r="E383" s="227" t="s">
        <v>28</v>
      </c>
      <c r="F383" s="228" t="s">
        <v>842</v>
      </c>
      <c r="G383" s="226"/>
      <c r="H383" s="229">
        <v>226.05000000000001</v>
      </c>
      <c r="I383" s="230"/>
      <c r="J383" s="226"/>
      <c r="K383" s="226"/>
      <c r="L383" s="231"/>
      <c r="M383" s="232"/>
      <c r="N383" s="233"/>
      <c r="O383" s="233"/>
      <c r="P383" s="233"/>
      <c r="Q383" s="233"/>
      <c r="R383" s="233"/>
      <c r="S383" s="233"/>
      <c r="T383" s="23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5" t="s">
        <v>135</v>
      </c>
      <c r="AU383" s="235" t="s">
        <v>79</v>
      </c>
      <c r="AV383" s="13" t="s">
        <v>81</v>
      </c>
      <c r="AW383" s="13" t="s">
        <v>33</v>
      </c>
      <c r="AX383" s="13" t="s">
        <v>71</v>
      </c>
      <c r="AY383" s="235" t="s">
        <v>119</v>
      </c>
    </row>
    <row r="384" s="13" customFormat="1">
      <c r="A384" s="13"/>
      <c r="B384" s="225"/>
      <c r="C384" s="226"/>
      <c r="D384" s="217" t="s">
        <v>135</v>
      </c>
      <c r="E384" s="227" t="s">
        <v>28</v>
      </c>
      <c r="F384" s="228" t="s">
        <v>843</v>
      </c>
      <c r="G384" s="226"/>
      <c r="H384" s="229">
        <v>17.82</v>
      </c>
      <c r="I384" s="230"/>
      <c r="J384" s="226"/>
      <c r="K384" s="226"/>
      <c r="L384" s="231"/>
      <c r="M384" s="232"/>
      <c r="N384" s="233"/>
      <c r="O384" s="233"/>
      <c r="P384" s="233"/>
      <c r="Q384" s="233"/>
      <c r="R384" s="233"/>
      <c r="S384" s="233"/>
      <c r="T384" s="23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5" t="s">
        <v>135</v>
      </c>
      <c r="AU384" s="235" t="s">
        <v>79</v>
      </c>
      <c r="AV384" s="13" t="s">
        <v>81</v>
      </c>
      <c r="AW384" s="13" t="s">
        <v>33</v>
      </c>
      <c r="AX384" s="13" t="s">
        <v>71</v>
      </c>
      <c r="AY384" s="235" t="s">
        <v>119</v>
      </c>
    </row>
    <row r="385" s="13" customFormat="1">
      <c r="A385" s="13"/>
      <c r="B385" s="225"/>
      <c r="C385" s="226"/>
      <c r="D385" s="217" t="s">
        <v>135</v>
      </c>
      <c r="E385" s="227" t="s">
        <v>28</v>
      </c>
      <c r="F385" s="228" t="s">
        <v>844</v>
      </c>
      <c r="G385" s="226"/>
      <c r="H385" s="229">
        <v>64.379999999999995</v>
      </c>
      <c r="I385" s="230"/>
      <c r="J385" s="226"/>
      <c r="K385" s="226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135</v>
      </c>
      <c r="AU385" s="235" t="s">
        <v>79</v>
      </c>
      <c r="AV385" s="13" t="s">
        <v>81</v>
      </c>
      <c r="AW385" s="13" t="s">
        <v>33</v>
      </c>
      <c r="AX385" s="13" t="s">
        <v>71</v>
      </c>
      <c r="AY385" s="235" t="s">
        <v>119</v>
      </c>
    </row>
    <row r="386" s="14" customFormat="1">
      <c r="A386" s="14"/>
      <c r="B386" s="239"/>
      <c r="C386" s="240"/>
      <c r="D386" s="217" t="s">
        <v>135</v>
      </c>
      <c r="E386" s="241" t="s">
        <v>28</v>
      </c>
      <c r="F386" s="242" t="s">
        <v>258</v>
      </c>
      <c r="G386" s="240"/>
      <c r="H386" s="243">
        <v>308.25</v>
      </c>
      <c r="I386" s="244"/>
      <c r="J386" s="240"/>
      <c r="K386" s="240"/>
      <c r="L386" s="245"/>
      <c r="M386" s="246"/>
      <c r="N386" s="247"/>
      <c r="O386" s="247"/>
      <c r="P386" s="247"/>
      <c r="Q386" s="247"/>
      <c r="R386" s="247"/>
      <c r="S386" s="247"/>
      <c r="T386" s="248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9" t="s">
        <v>135</v>
      </c>
      <c r="AU386" s="249" t="s">
        <v>79</v>
      </c>
      <c r="AV386" s="14" t="s">
        <v>127</v>
      </c>
      <c r="AW386" s="14" t="s">
        <v>33</v>
      </c>
      <c r="AX386" s="14" t="s">
        <v>79</v>
      </c>
      <c r="AY386" s="249" t="s">
        <v>119</v>
      </c>
    </row>
    <row r="387" s="2" customFormat="1" ht="16.5" customHeight="1">
      <c r="A387" s="38"/>
      <c r="B387" s="39"/>
      <c r="C387" s="204" t="s">
        <v>845</v>
      </c>
      <c r="D387" s="204" t="s">
        <v>122</v>
      </c>
      <c r="E387" s="205" t="s">
        <v>846</v>
      </c>
      <c r="F387" s="206" t="s">
        <v>847</v>
      </c>
      <c r="G387" s="207" t="s">
        <v>488</v>
      </c>
      <c r="H387" s="208">
        <v>308.25</v>
      </c>
      <c r="I387" s="209"/>
      <c r="J387" s="210">
        <f>ROUND(I387*H387,2)</f>
        <v>0</v>
      </c>
      <c r="K387" s="206" t="s">
        <v>126</v>
      </c>
      <c r="L387" s="44"/>
      <c r="M387" s="211" t="s">
        <v>28</v>
      </c>
      <c r="N387" s="212" t="s">
        <v>42</v>
      </c>
      <c r="O387" s="84"/>
      <c r="P387" s="213">
        <f>O387*H387</f>
        <v>0</v>
      </c>
      <c r="Q387" s="213">
        <v>0</v>
      </c>
      <c r="R387" s="213">
        <f>Q387*H387</f>
        <v>0</v>
      </c>
      <c r="S387" s="213">
        <v>0</v>
      </c>
      <c r="T387" s="214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15" t="s">
        <v>127</v>
      </c>
      <c r="AT387" s="215" t="s">
        <v>122</v>
      </c>
      <c r="AU387" s="215" t="s">
        <v>79</v>
      </c>
      <c r="AY387" s="17" t="s">
        <v>119</v>
      </c>
      <c r="BE387" s="216">
        <f>IF(N387="základní",J387,0)</f>
        <v>0</v>
      </c>
      <c r="BF387" s="216">
        <f>IF(N387="snížená",J387,0)</f>
        <v>0</v>
      </c>
      <c r="BG387" s="216">
        <f>IF(N387="zákl. přenesená",J387,0)</f>
        <v>0</v>
      </c>
      <c r="BH387" s="216">
        <f>IF(N387="sníž. přenesená",J387,0)</f>
        <v>0</v>
      </c>
      <c r="BI387" s="216">
        <f>IF(N387="nulová",J387,0)</f>
        <v>0</v>
      </c>
      <c r="BJ387" s="17" t="s">
        <v>79</v>
      </c>
      <c r="BK387" s="216">
        <f>ROUND(I387*H387,2)</f>
        <v>0</v>
      </c>
      <c r="BL387" s="17" t="s">
        <v>127</v>
      </c>
      <c r="BM387" s="215" t="s">
        <v>848</v>
      </c>
    </row>
    <row r="388" s="2" customFormat="1">
      <c r="A388" s="38"/>
      <c r="B388" s="39"/>
      <c r="C388" s="40"/>
      <c r="D388" s="217" t="s">
        <v>129</v>
      </c>
      <c r="E388" s="40"/>
      <c r="F388" s="218" t="s">
        <v>849</v>
      </c>
      <c r="G388" s="40"/>
      <c r="H388" s="40"/>
      <c r="I388" s="219"/>
      <c r="J388" s="40"/>
      <c r="K388" s="40"/>
      <c r="L388" s="44"/>
      <c r="M388" s="220"/>
      <c r="N388" s="221"/>
      <c r="O388" s="84"/>
      <c r="P388" s="84"/>
      <c r="Q388" s="84"/>
      <c r="R388" s="84"/>
      <c r="S388" s="84"/>
      <c r="T388" s="85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129</v>
      </c>
      <c r="AU388" s="17" t="s">
        <v>79</v>
      </c>
    </row>
    <row r="389" s="2" customFormat="1">
      <c r="A389" s="38"/>
      <c r="B389" s="39"/>
      <c r="C389" s="40"/>
      <c r="D389" s="222" t="s">
        <v>131</v>
      </c>
      <c r="E389" s="40"/>
      <c r="F389" s="223" t="s">
        <v>850</v>
      </c>
      <c r="G389" s="40"/>
      <c r="H389" s="40"/>
      <c r="I389" s="219"/>
      <c r="J389" s="40"/>
      <c r="K389" s="40"/>
      <c r="L389" s="44"/>
      <c r="M389" s="220"/>
      <c r="N389" s="221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131</v>
      </c>
      <c r="AU389" s="17" t="s">
        <v>79</v>
      </c>
    </row>
    <row r="390" s="2" customFormat="1" ht="16.5" customHeight="1">
      <c r="A390" s="38"/>
      <c r="B390" s="39"/>
      <c r="C390" s="204" t="s">
        <v>851</v>
      </c>
      <c r="D390" s="204" t="s">
        <v>122</v>
      </c>
      <c r="E390" s="205" t="s">
        <v>852</v>
      </c>
      <c r="F390" s="206" t="s">
        <v>853</v>
      </c>
      <c r="G390" s="207" t="s">
        <v>403</v>
      </c>
      <c r="H390" s="208">
        <v>31.050000000000001</v>
      </c>
      <c r="I390" s="209"/>
      <c r="J390" s="210">
        <f>ROUND(I390*H390,2)</f>
        <v>0</v>
      </c>
      <c r="K390" s="206" t="s">
        <v>126</v>
      </c>
      <c r="L390" s="44"/>
      <c r="M390" s="211" t="s">
        <v>28</v>
      </c>
      <c r="N390" s="212" t="s">
        <v>42</v>
      </c>
      <c r="O390" s="84"/>
      <c r="P390" s="213">
        <f>O390*H390</f>
        <v>0</v>
      </c>
      <c r="Q390" s="213">
        <v>1.0492699999999999</v>
      </c>
      <c r="R390" s="213">
        <f>Q390*H390</f>
        <v>32.579833499999999</v>
      </c>
      <c r="S390" s="213">
        <v>0</v>
      </c>
      <c r="T390" s="214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15" t="s">
        <v>127</v>
      </c>
      <c r="AT390" s="215" t="s">
        <v>122</v>
      </c>
      <c r="AU390" s="215" t="s">
        <v>79</v>
      </c>
      <c r="AY390" s="17" t="s">
        <v>119</v>
      </c>
      <c r="BE390" s="216">
        <f>IF(N390="základní",J390,0)</f>
        <v>0</v>
      </c>
      <c r="BF390" s="216">
        <f>IF(N390="snížená",J390,0)</f>
        <v>0</v>
      </c>
      <c r="BG390" s="216">
        <f>IF(N390="zákl. přenesená",J390,0)</f>
        <v>0</v>
      </c>
      <c r="BH390" s="216">
        <f>IF(N390="sníž. přenesená",J390,0)</f>
        <v>0</v>
      </c>
      <c r="BI390" s="216">
        <f>IF(N390="nulová",J390,0)</f>
        <v>0</v>
      </c>
      <c r="BJ390" s="17" t="s">
        <v>79</v>
      </c>
      <c r="BK390" s="216">
        <f>ROUND(I390*H390,2)</f>
        <v>0</v>
      </c>
      <c r="BL390" s="17" t="s">
        <v>127</v>
      </c>
      <c r="BM390" s="215" t="s">
        <v>854</v>
      </c>
    </row>
    <row r="391" s="2" customFormat="1">
      <c r="A391" s="38"/>
      <c r="B391" s="39"/>
      <c r="C391" s="40"/>
      <c r="D391" s="217" t="s">
        <v>129</v>
      </c>
      <c r="E391" s="40"/>
      <c r="F391" s="218" t="s">
        <v>855</v>
      </c>
      <c r="G391" s="40"/>
      <c r="H391" s="40"/>
      <c r="I391" s="219"/>
      <c r="J391" s="40"/>
      <c r="K391" s="40"/>
      <c r="L391" s="44"/>
      <c r="M391" s="220"/>
      <c r="N391" s="221"/>
      <c r="O391" s="84"/>
      <c r="P391" s="84"/>
      <c r="Q391" s="84"/>
      <c r="R391" s="84"/>
      <c r="S391" s="84"/>
      <c r="T391" s="85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129</v>
      </c>
      <c r="AU391" s="17" t="s">
        <v>79</v>
      </c>
    </row>
    <row r="392" s="2" customFormat="1">
      <c r="A392" s="38"/>
      <c r="B392" s="39"/>
      <c r="C392" s="40"/>
      <c r="D392" s="222" t="s">
        <v>131</v>
      </c>
      <c r="E392" s="40"/>
      <c r="F392" s="223" t="s">
        <v>856</v>
      </c>
      <c r="G392" s="40"/>
      <c r="H392" s="40"/>
      <c r="I392" s="219"/>
      <c r="J392" s="40"/>
      <c r="K392" s="40"/>
      <c r="L392" s="44"/>
      <c r="M392" s="220"/>
      <c r="N392" s="221"/>
      <c r="O392" s="84"/>
      <c r="P392" s="84"/>
      <c r="Q392" s="84"/>
      <c r="R392" s="84"/>
      <c r="S392" s="84"/>
      <c r="T392" s="85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131</v>
      </c>
      <c r="AU392" s="17" t="s">
        <v>79</v>
      </c>
    </row>
    <row r="393" s="2" customFormat="1">
      <c r="A393" s="38"/>
      <c r="B393" s="39"/>
      <c r="C393" s="40"/>
      <c r="D393" s="217" t="s">
        <v>133</v>
      </c>
      <c r="E393" s="40"/>
      <c r="F393" s="224" t="s">
        <v>857</v>
      </c>
      <c r="G393" s="40"/>
      <c r="H393" s="40"/>
      <c r="I393" s="219"/>
      <c r="J393" s="40"/>
      <c r="K393" s="40"/>
      <c r="L393" s="44"/>
      <c r="M393" s="220"/>
      <c r="N393" s="221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133</v>
      </c>
      <c r="AU393" s="17" t="s">
        <v>79</v>
      </c>
    </row>
    <row r="394" s="13" customFormat="1">
      <c r="A394" s="13"/>
      <c r="B394" s="225"/>
      <c r="C394" s="226"/>
      <c r="D394" s="217" t="s">
        <v>135</v>
      </c>
      <c r="E394" s="226"/>
      <c r="F394" s="228" t="s">
        <v>858</v>
      </c>
      <c r="G394" s="226"/>
      <c r="H394" s="229">
        <v>31.050000000000001</v>
      </c>
      <c r="I394" s="230"/>
      <c r="J394" s="226"/>
      <c r="K394" s="226"/>
      <c r="L394" s="231"/>
      <c r="M394" s="232"/>
      <c r="N394" s="233"/>
      <c r="O394" s="233"/>
      <c r="P394" s="233"/>
      <c r="Q394" s="233"/>
      <c r="R394" s="233"/>
      <c r="S394" s="233"/>
      <c r="T394" s="23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5" t="s">
        <v>135</v>
      </c>
      <c r="AU394" s="235" t="s">
        <v>79</v>
      </c>
      <c r="AV394" s="13" t="s">
        <v>81</v>
      </c>
      <c r="AW394" s="13" t="s">
        <v>4</v>
      </c>
      <c r="AX394" s="13" t="s">
        <v>79</v>
      </c>
      <c r="AY394" s="235" t="s">
        <v>119</v>
      </c>
    </row>
    <row r="395" s="2" customFormat="1" ht="16.5" customHeight="1">
      <c r="A395" s="38"/>
      <c r="B395" s="39"/>
      <c r="C395" s="204" t="s">
        <v>859</v>
      </c>
      <c r="D395" s="204" t="s">
        <v>122</v>
      </c>
      <c r="E395" s="205" t="s">
        <v>860</v>
      </c>
      <c r="F395" s="206" t="s">
        <v>861</v>
      </c>
      <c r="G395" s="207" t="s">
        <v>488</v>
      </c>
      <c r="H395" s="208">
        <v>8.5210000000000008</v>
      </c>
      <c r="I395" s="209"/>
      <c r="J395" s="210">
        <f>ROUND(I395*H395,2)</f>
        <v>0</v>
      </c>
      <c r="K395" s="206" t="s">
        <v>126</v>
      </c>
      <c r="L395" s="44"/>
      <c r="M395" s="211" t="s">
        <v>28</v>
      </c>
      <c r="N395" s="212" t="s">
        <v>42</v>
      </c>
      <c r="O395" s="84"/>
      <c r="P395" s="213">
        <f>O395*H395</f>
        <v>0</v>
      </c>
      <c r="Q395" s="213">
        <v>0.05305</v>
      </c>
      <c r="R395" s="213">
        <f>Q395*H395</f>
        <v>0.45203905000000005</v>
      </c>
      <c r="S395" s="213">
        <v>0</v>
      </c>
      <c r="T395" s="214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15" t="s">
        <v>127</v>
      </c>
      <c r="AT395" s="215" t="s">
        <v>122</v>
      </c>
      <c r="AU395" s="215" t="s">
        <v>79</v>
      </c>
      <c r="AY395" s="17" t="s">
        <v>119</v>
      </c>
      <c r="BE395" s="216">
        <f>IF(N395="základní",J395,0)</f>
        <v>0</v>
      </c>
      <c r="BF395" s="216">
        <f>IF(N395="snížená",J395,0)</f>
        <v>0</v>
      </c>
      <c r="BG395" s="216">
        <f>IF(N395="zákl. přenesená",J395,0)</f>
        <v>0</v>
      </c>
      <c r="BH395" s="216">
        <f>IF(N395="sníž. přenesená",J395,0)</f>
        <v>0</v>
      </c>
      <c r="BI395" s="216">
        <f>IF(N395="nulová",J395,0)</f>
        <v>0</v>
      </c>
      <c r="BJ395" s="17" t="s">
        <v>79</v>
      </c>
      <c r="BK395" s="216">
        <f>ROUND(I395*H395,2)</f>
        <v>0</v>
      </c>
      <c r="BL395" s="17" t="s">
        <v>127</v>
      </c>
      <c r="BM395" s="215" t="s">
        <v>862</v>
      </c>
    </row>
    <row r="396" s="2" customFormat="1">
      <c r="A396" s="38"/>
      <c r="B396" s="39"/>
      <c r="C396" s="40"/>
      <c r="D396" s="217" t="s">
        <v>129</v>
      </c>
      <c r="E396" s="40"/>
      <c r="F396" s="218" t="s">
        <v>863</v>
      </c>
      <c r="G396" s="40"/>
      <c r="H396" s="40"/>
      <c r="I396" s="219"/>
      <c r="J396" s="40"/>
      <c r="K396" s="40"/>
      <c r="L396" s="44"/>
      <c r="M396" s="220"/>
      <c r="N396" s="221"/>
      <c r="O396" s="84"/>
      <c r="P396" s="84"/>
      <c r="Q396" s="84"/>
      <c r="R396" s="84"/>
      <c r="S396" s="84"/>
      <c r="T396" s="85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129</v>
      </c>
      <c r="AU396" s="17" t="s">
        <v>79</v>
      </c>
    </row>
    <row r="397" s="2" customFormat="1">
      <c r="A397" s="38"/>
      <c r="B397" s="39"/>
      <c r="C397" s="40"/>
      <c r="D397" s="222" t="s">
        <v>131</v>
      </c>
      <c r="E397" s="40"/>
      <c r="F397" s="223" t="s">
        <v>864</v>
      </c>
      <c r="G397" s="40"/>
      <c r="H397" s="40"/>
      <c r="I397" s="219"/>
      <c r="J397" s="40"/>
      <c r="K397" s="40"/>
      <c r="L397" s="44"/>
      <c r="M397" s="220"/>
      <c r="N397" s="221"/>
      <c r="O397" s="84"/>
      <c r="P397" s="84"/>
      <c r="Q397" s="84"/>
      <c r="R397" s="84"/>
      <c r="S397" s="84"/>
      <c r="T397" s="85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131</v>
      </c>
      <c r="AU397" s="17" t="s">
        <v>79</v>
      </c>
    </row>
    <row r="398" s="15" customFormat="1">
      <c r="A398" s="15"/>
      <c r="B398" s="250"/>
      <c r="C398" s="251"/>
      <c r="D398" s="217" t="s">
        <v>135</v>
      </c>
      <c r="E398" s="252" t="s">
        <v>28</v>
      </c>
      <c r="F398" s="253" t="s">
        <v>865</v>
      </c>
      <c r="G398" s="251"/>
      <c r="H398" s="252" t="s">
        <v>28</v>
      </c>
      <c r="I398" s="254"/>
      <c r="J398" s="251"/>
      <c r="K398" s="251"/>
      <c r="L398" s="255"/>
      <c r="M398" s="256"/>
      <c r="N398" s="257"/>
      <c r="O398" s="257"/>
      <c r="P398" s="257"/>
      <c r="Q398" s="257"/>
      <c r="R398" s="257"/>
      <c r="S398" s="257"/>
      <c r="T398" s="258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59" t="s">
        <v>135</v>
      </c>
      <c r="AU398" s="259" t="s">
        <v>79</v>
      </c>
      <c r="AV398" s="15" t="s">
        <v>79</v>
      </c>
      <c r="AW398" s="15" t="s">
        <v>33</v>
      </c>
      <c r="AX398" s="15" t="s">
        <v>71</v>
      </c>
      <c r="AY398" s="259" t="s">
        <v>119</v>
      </c>
    </row>
    <row r="399" s="13" customFormat="1">
      <c r="A399" s="13"/>
      <c r="B399" s="225"/>
      <c r="C399" s="226"/>
      <c r="D399" s="217" t="s">
        <v>135</v>
      </c>
      <c r="E399" s="227" t="s">
        <v>28</v>
      </c>
      <c r="F399" s="228" t="s">
        <v>866</v>
      </c>
      <c r="G399" s="226"/>
      <c r="H399" s="229">
        <v>5.7080000000000002</v>
      </c>
      <c r="I399" s="230"/>
      <c r="J399" s="226"/>
      <c r="K399" s="226"/>
      <c r="L399" s="231"/>
      <c r="M399" s="232"/>
      <c r="N399" s="233"/>
      <c r="O399" s="233"/>
      <c r="P399" s="233"/>
      <c r="Q399" s="233"/>
      <c r="R399" s="233"/>
      <c r="S399" s="233"/>
      <c r="T399" s="23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5" t="s">
        <v>135</v>
      </c>
      <c r="AU399" s="235" t="s">
        <v>79</v>
      </c>
      <c r="AV399" s="13" t="s">
        <v>81</v>
      </c>
      <c r="AW399" s="13" t="s">
        <v>33</v>
      </c>
      <c r="AX399" s="13" t="s">
        <v>71</v>
      </c>
      <c r="AY399" s="235" t="s">
        <v>119</v>
      </c>
    </row>
    <row r="400" s="13" customFormat="1">
      <c r="A400" s="13"/>
      <c r="B400" s="225"/>
      <c r="C400" s="226"/>
      <c r="D400" s="217" t="s">
        <v>135</v>
      </c>
      <c r="E400" s="227" t="s">
        <v>28</v>
      </c>
      <c r="F400" s="228" t="s">
        <v>867</v>
      </c>
      <c r="G400" s="226"/>
      <c r="H400" s="229">
        <v>2.8130000000000002</v>
      </c>
      <c r="I400" s="230"/>
      <c r="J400" s="226"/>
      <c r="K400" s="226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135</v>
      </c>
      <c r="AU400" s="235" t="s">
        <v>79</v>
      </c>
      <c r="AV400" s="13" t="s">
        <v>81</v>
      </c>
      <c r="AW400" s="13" t="s">
        <v>33</v>
      </c>
      <c r="AX400" s="13" t="s">
        <v>71</v>
      </c>
      <c r="AY400" s="235" t="s">
        <v>119</v>
      </c>
    </row>
    <row r="401" s="14" customFormat="1">
      <c r="A401" s="14"/>
      <c r="B401" s="239"/>
      <c r="C401" s="240"/>
      <c r="D401" s="217" t="s">
        <v>135</v>
      </c>
      <c r="E401" s="241" t="s">
        <v>28</v>
      </c>
      <c r="F401" s="242" t="s">
        <v>258</v>
      </c>
      <c r="G401" s="240"/>
      <c r="H401" s="243">
        <v>8.5210000000000008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9" t="s">
        <v>135</v>
      </c>
      <c r="AU401" s="249" t="s">
        <v>79</v>
      </c>
      <c r="AV401" s="14" t="s">
        <v>127</v>
      </c>
      <c r="AW401" s="14" t="s">
        <v>33</v>
      </c>
      <c r="AX401" s="14" t="s">
        <v>79</v>
      </c>
      <c r="AY401" s="249" t="s">
        <v>119</v>
      </c>
    </row>
    <row r="402" s="2" customFormat="1" ht="16.5" customHeight="1">
      <c r="A402" s="38"/>
      <c r="B402" s="39"/>
      <c r="C402" s="204" t="s">
        <v>868</v>
      </c>
      <c r="D402" s="204" t="s">
        <v>122</v>
      </c>
      <c r="E402" s="205" t="s">
        <v>869</v>
      </c>
      <c r="F402" s="206" t="s">
        <v>870</v>
      </c>
      <c r="G402" s="207" t="s">
        <v>488</v>
      </c>
      <c r="H402" s="208">
        <v>8.5210000000000008</v>
      </c>
      <c r="I402" s="209"/>
      <c r="J402" s="210">
        <f>ROUND(I402*H402,2)</f>
        <v>0</v>
      </c>
      <c r="K402" s="206" t="s">
        <v>126</v>
      </c>
      <c r="L402" s="44"/>
      <c r="M402" s="211" t="s">
        <v>28</v>
      </c>
      <c r="N402" s="212" t="s">
        <v>42</v>
      </c>
      <c r="O402" s="84"/>
      <c r="P402" s="213">
        <f>O402*H402</f>
        <v>0</v>
      </c>
      <c r="Q402" s="213">
        <v>0.05305</v>
      </c>
      <c r="R402" s="213">
        <f>Q402*H402</f>
        <v>0.45203905000000005</v>
      </c>
      <c r="S402" s="213">
        <v>0</v>
      </c>
      <c r="T402" s="214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15" t="s">
        <v>127</v>
      </c>
      <c r="AT402" s="215" t="s">
        <v>122</v>
      </c>
      <c r="AU402" s="215" t="s">
        <v>79</v>
      </c>
      <c r="AY402" s="17" t="s">
        <v>119</v>
      </c>
      <c r="BE402" s="216">
        <f>IF(N402="základní",J402,0)</f>
        <v>0</v>
      </c>
      <c r="BF402" s="216">
        <f>IF(N402="snížená",J402,0)</f>
        <v>0</v>
      </c>
      <c r="BG402" s="216">
        <f>IF(N402="zákl. přenesená",J402,0)</f>
        <v>0</v>
      </c>
      <c r="BH402" s="216">
        <f>IF(N402="sníž. přenesená",J402,0)</f>
        <v>0</v>
      </c>
      <c r="BI402" s="216">
        <f>IF(N402="nulová",J402,0)</f>
        <v>0</v>
      </c>
      <c r="BJ402" s="17" t="s">
        <v>79</v>
      </c>
      <c r="BK402" s="216">
        <f>ROUND(I402*H402,2)</f>
        <v>0</v>
      </c>
      <c r="BL402" s="17" t="s">
        <v>127</v>
      </c>
      <c r="BM402" s="215" t="s">
        <v>871</v>
      </c>
    </row>
    <row r="403" s="2" customFormat="1">
      <c r="A403" s="38"/>
      <c r="B403" s="39"/>
      <c r="C403" s="40"/>
      <c r="D403" s="217" t="s">
        <v>129</v>
      </c>
      <c r="E403" s="40"/>
      <c r="F403" s="218" t="s">
        <v>872</v>
      </c>
      <c r="G403" s="40"/>
      <c r="H403" s="40"/>
      <c r="I403" s="219"/>
      <c r="J403" s="40"/>
      <c r="K403" s="40"/>
      <c r="L403" s="44"/>
      <c r="M403" s="220"/>
      <c r="N403" s="221"/>
      <c r="O403" s="84"/>
      <c r="P403" s="84"/>
      <c r="Q403" s="84"/>
      <c r="R403" s="84"/>
      <c r="S403" s="84"/>
      <c r="T403" s="85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129</v>
      </c>
      <c r="AU403" s="17" t="s">
        <v>79</v>
      </c>
    </row>
    <row r="404" s="2" customFormat="1">
      <c r="A404" s="38"/>
      <c r="B404" s="39"/>
      <c r="C404" s="40"/>
      <c r="D404" s="222" t="s">
        <v>131</v>
      </c>
      <c r="E404" s="40"/>
      <c r="F404" s="223" t="s">
        <v>873</v>
      </c>
      <c r="G404" s="40"/>
      <c r="H404" s="40"/>
      <c r="I404" s="219"/>
      <c r="J404" s="40"/>
      <c r="K404" s="40"/>
      <c r="L404" s="44"/>
      <c r="M404" s="220"/>
      <c r="N404" s="221"/>
      <c r="O404" s="84"/>
      <c r="P404" s="84"/>
      <c r="Q404" s="84"/>
      <c r="R404" s="84"/>
      <c r="S404" s="84"/>
      <c r="T404" s="85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131</v>
      </c>
      <c r="AU404" s="17" t="s">
        <v>79</v>
      </c>
    </row>
    <row r="405" s="2" customFormat="1" ht="16.5" customHeight="1">
      <c r="A405" s="38"/>
      <c r="B405" s="39"/>
      <c r="C405" s="204" t="s">
        <v>874</v>
      </c>
      <c r="D405" s="204" t="s">
        <v>122</v>
      </c>
      <c r="E405" s="205" t="s">
        <v>875</v>
      </c>
      <c r="F405" s="206" t="s">
        <v>876</v>
      </c>
      <c r="G405" s="207" t="s">
        <v>308</v>
      </c>
      <c r="H405" s="208">
        <v>6.1079999999999997</v>
      </c>
      <c r="I405" s="209"/>
      <c r="J405" s="210">
        <f>ROUND(I405*H405,2)</f>
        <v>0</v>
      </c>
      <c r="K405" s="206" t="s">
        <v>126</v>
      </c>
      <c r="L405" s="44"/>
      <c r="M405" s="211" t="s">
        <v>28</v>
      </c>
      <c r="N405" s="212" t="s">
        <v>42</v>
      </c>
      <c r="O405" s="84"/>
      <c r="P405" s="213">
        <f>O405*H405</f>
        <v>0</v>
      </c>
      <c r="Q405" s="213">
        <v>2.49255</v>
      </c>
      <c r="R405" s="213">
        <f>Q405*H405</f>
        <v>15.224495399999999</v>
      </c>
      <c r="S405" s="213">
        <v>0</v>
      </c>
      <c r="T405" s="21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15" t="s">
        <v>127</v>
      </c>
      <c r="AT405" s="215" t="s">
        <v>122</v>
      </c>
      <c r="AU405" s="215" t="s">
        <v>79</v>
      </c>
      <c r="AY405" s="17" t="s">
        <v>119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17" t="s">
        <v>79</v>
      </c>
      <c r="BK405" s="216">
        <f>ROUND(I405*H405,2)</f>
        <v>0</v>
      </c>
      <c r="BL405" s="17" t="s">
        <v>127</v>
      </c>
      <c r="BM405" s="215" t="s">
        <v>877</v>
      </c>
    </row>
    <row r="406" s="2" customFormat="1">
      <c r="A406" s="38"/>
      <c r="B406" s="39"/>
      <c r="C406" s="40"/>
      <c r="D406" s="217" t="s">
        <v>129</v>
      </c>
      <c r="E406" s="40"/>
      <c r="F406" s="218" t="s">
        <v>878</v>
      </c>
      <c r="G406" s="40"/>
      <c r="H406" s="40"/>
      <c r="I406" s="219"/>
      <c r="J406" s="40"/>
      <c r="K406" s="40"/>
      <c r="L406" s="44"/>
      <c r="M406" s="220"/>
      <c r="N406" s="221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129</v>
      </c>
      <c r="AU406" s="17" t="s">
        <v>79</v>
      </c>
    </row>
    <row r="407" s="2" customFormat="1">
      <c r="A407" s="38"/>
      <c r="B407" s="39"/>
      <c r="C407" s="40"/>
      <c r="D407" s="222" t="s">
        <v>131</v>
      </c>
      <c r="E407" s="40"/>
      <c r="F407" s="223" t="s">
        <v>879</v>
      </c>
      <c r="G407" s="40"/>
      <c r="H407" s="40"/>
      <c r="I407" s="219"/>
      <c r="J407" s="40"/>
      <c r="K407" s="40"/>
      <c r="L407" s="44"/>
      <c r="M407" s="220"/>
      <c r="N407" s="221"/>
      <c r="O407" s="84"/>
      <c r="P407" s="84"/>
      <c r="Q407" s="84"/>
      <c r="R407" s="84"/>
      <c r="S407" s="84"/>
      <c r="T407" s="85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131</v>
      </c>
      <c r="AU407" s="17" t="s">
        <v>79</v>
      </c>
    </row>
    <row r="408" s="2" customFormat="1">
      <c r="A408" s="38"/>
      <c r="B408" s="39"/>
      <c r="C408" s="40"/>
      <c r="D408" s="217" t="s">
        <v>133</v>
      </c>
      <c r="E408" s="40"/>
      <c r="F408" s="224" t="s">
        <v>880</v>
      </c>
      <c r="G408" s="40"/>
      <c r="H408" s="40"/>
      <c r="I408" s="219"/>
      <c r="J408" s="40"/>
      <c r="K408" s="40"/>
      <c r="L408" s="44"/>
      <c r="M408" s="220"/>
      <c r="N408" s="221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133</v>
      </c>
      <c r="AU408" s="17" t="s">
        <v>79</v>
      </c>
    </row>
    <row r="409" s="13" customFormat="1">
      <c r="A409" s="13"/>
      <c r="B409" s="225"/>
      <c r="C409" s="226"/>
      <c r="D409" s="217" t="s">
        <v>135</v>
      </c>
      <c r="E409" s="227" t="s">
        <v>28</v>
      </c>
      <c r="F409" s="228" t="s">
        <v>881</v>
      </c>
      <c r="G409" s="226"/>
      <c r="H409" s="229">
        <v>6.1079999999999997</v>
      </c>
      <c r="I409" s="230"/>
      <c r="J409" s="226"/>
      <c r="K409" s="226"/>
      <c r="L409" s="231"/>
      <c r="M409" s="232"/>
      <c r="N409" s="233"/>
      <c r="O409" s="233"/>
      <c r="P409" s="233"/>
      <c r="Q409" s="233"/>
      <c r="R409" s="233"/>
      <c r="S409" s="233"/>
      <c r="T409" s="23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5" t="s">
        <v>135</v>
      </c>
      <c r="AU409" s="235" t="s">
        <v>79</v>
      </c>
      <c r="AV409" s="13" t="s">
        <v>81</v>
      </c>
      <c r="AW409" s="13" t="s">
        <v>33</v>
      </c>
      <c r="AX409" s="13" t="s">
        <v>79</v>
      </c>
      <c r="AY409" s="235" t="s">
        <v>119</v>
      </c>
    </row>
    <row r="410" s="2" customFormat="1" ht="21.75" customHeight="1">
      <c r="A410" s="38"/>
      <c r="B410" s="39"/>
      <c r="C410" s="204" t="s">
        <v>882</v>
      </c>
      <c r="D410" s="204" t="s">
        <v>122</v>
      </c>
      <c r="E410" s="205" t="s">
        <v>883</v>
      </c>
      <c r="F410" s="206" t="s">
        <v>884</v>
      </c>
      <c r="G410" s="207" t="s">
        <v>125</v>
      </c>
      <c r="H410" s="208">
        <v>7.7249999999999996</v>
      </c>
      <c r="I410" s="209"/>
      <c r="J410" s="210">
        <f>ROUND(I410*H410,2)</f>
        <v>0</v>
      </c>
      <c r="K410" s="206" t="s">
        <v>126</v>
      </c>
      <c r="L410" s="44"/>
      <c r="M410" s="211" t="s">
        <v>28</v>
      </c>
      <c r="N410" s="212" t="s">
        <v>42</v>
      </c>
      <c r="O410" s="84"/>
      <c r="P410" s="213">
        <f>O410*H410</f>
        <v>0</v>
      </c>
      <c r="Q410" s="213">
        <v>1.11683</v>
      </c>
      <c r="R410" s="213">
        <f>Q410*H410</f>
        <v>8.62751175</v>
      </c>
      <c r="S410" s="213">
        <v>0</v>
      </c>
      <c r="T410" s="214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15" t="s">
        <v>247</v>
      </c>
      <c r="AT410" s="215" t="s">
        <v>122</v>
      </c>
      <c r="AU410" s="215" t="s">
        <v>79</v>
      </c>
      <c r="AY410" s="17" t="s">
        <v>119</v>
      </c>
      <c r="BE410" s="216">
        <f>IF(N410="základní",J410,0)</f>
        <v>0</v>
      </c>
      <c r="BF410" s="216">
        <f>IF(N410="snížená",J410,0)</f>
        <v>0</v>
      </c>
      <c r="BG410" s="216">
        <f>IF(N410="zákl. přenesená",J410,0)</f>
        <v>0</v>
      </c>
      <c r="BH410" s="216">
        <f>IF(N410="sníž. přenesená",J410,0)</f>
        <v>0</v>
      </c>
      <c r="BI410" s="216">
        <f>IF(N410="nulová",J410,0)</f>
        <v>0</v>
      </c>
      <c r="BJ410" s="17" t="s">
        <v>79</v>
      </c>
      <c r="BK410" s="216">
        <f>ROUND(I410*H410,2)</f>
        <v>0</v>
      </c>
      <c r="BL410" s="17" t="s">
        <v>247</v>
      </c>
      <c r="BM410" s="215" t="s">
        <v>885</v>
      </c>
    </row>
    <row r="411" s="2" customFormat="1">
      <c r="A411" s="38"/>
      <c r="B411" s="39"/>
      <c r="C411" s="40"/>
      <c r="D411" s="217" t="s">
        <v>129</v>
      </c>
      <c r="E411" s="40"/>
      <c r="F411" s="218" t="s">
        <v>886</v>
      </c>
      <c r="G411" s="40"/>
      <c r="H411" s="40"/>
      <c r="I411" s="219"/>
      <c r="J411" s="40"/>
      <c r="K411" s="40"/>
      <c r="L411" s="44"/>
      <c r="M411" s="220"/>
      <c r="N411" s="221"/>
      <c r="O411" s="84"/>
      <c r="P411" s="84"/>
      <c r="Q411" s="84"/>
      <c r="R411" s="84"/>
      <c r="S411" s="84"/>
      <c r="T411" s="85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129</v>
      </c>
      <c r="AU411" s="17" t="s">
        <v>79</v>
      </c>
    </row>
    <row r="412" s="2" customFormat="1">
      <c r="A412" s="38"/>
      <c r="B412" s="39"/>
      <c r="C412" s="40"/>
      <c r="D412" s="222" t="s">
        <v>131</v>
      </c>
      <c r="E412" s="40"/>
      <c r="F412" s="223" t="s">
        <v>887</v>
      </c>
      <c r="G412" s="40"/>
      <c r="H412" s="40"/>
      <c r="I412" s="219"/>
      <c r="J412" s="40"/>
      <c r="K412" s="40"/>
      <c r="L412" s="44"/>
      <c r="M412" s="220"/>
      <c r="N412" s="221"/>
      <c r="O412" s="84"/>
      <c r="P412" s="84"/>
      <c r="Q412" s="84"/>
      <c r="R412" s="84"/>
      <c r="S412" s="84"/>
      <c r="T412" s="85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131</v>
      </c>
      <c r="AU412" s="17" t="s">
        <v>79</v>
      </c>
    </row>
    <row r="413" s="2" customFormat="1">
      <c r="A413" s="38"/>
      <c r="B413" s="39"/>
      <c r="C413" s="40"/>
      <c r="D413" s="217" t="s">
        <v>133</v>
      </c>
      <c r="E413" s="40"/>
      <c r="F413" s="224" t="s">
        <v>888</v>
      </c>
      <c r="G413" s="40"/>
      <c r="H413" s="40"/>
      <c r="I413" s="219"/>
      <c r="J413" s="40"/>
      <c r="K413" s="40"/>
      <c r="L413" s="44"/>
      <c r="M413" s="220"/>
      <c r="N413" s="221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133</v>
      </c>
      <c r="AU413" s="17" t="s">
        <v>79</v>
      </c>
    </row>
    <row r="414" s="13" customFormat="1">
      <c r="A414" s="13"/>
      <c r="B414" s="225"/>
      <c r="C414" s="226"/>
      <c r="D414" s="217" t="s">
        <v>135</v>
      </c>
      <c r="E414" s="227" t="s">
        <v>28</v>
      </c>
      <c r="F414" s="228" t="s">
        <v>889</v>
      </c>
      <c r="G414" s="226"/>
      <c r="H414" s="229">
        <v>7.7249999999999996</v>
      </c>
      <c r="I414" s="230"/>
      <c r="J414" s="226"/>
      <c r="K414" s="226"/>
      <c r="L414" s="231"/>
      <c r="M414" s="232"/>
      <c r="N414" s="233"/>
      <c r="O414" s="233"/>
      <c r="P414" s="233"/>
      <c r="Q414" s="233"/>
      <c r="R414" s="233"/>
      <c r="S414" s="233"/>
      <c r="T414" s="23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5" t="s">
        <v>135</v>
      </c>
      <c r="AU414" s="235" t="s">
        <v>79</v>
      </c>
      <c r="AV414" s="13" t="s">
        <v>81</v>
      </c>
      <c r="AW414" s="13" t="s">
        <v>33</v>
      </c>
      <c r="AX414" s="13" t="s">
        <v>79</v>
      </c>
      <c r="AY414" s="235" t="s">
        <v>119</v>
      </c>
    </row>
    <row r="415" s="2" customFormat="1" ht="21.75" customHeight="1">
      <c r="A415" s="38"/>
      <c r="B415" s="39"/>
      <c r="C415" s="204" t="s">
        <v>890</v>
      </c>
      <c r="D415" s="204" t="s">
        <v>122</v>
      </c>
      <c r="E415" s="205" t="s">
        <v>891</v>
      </c>
      <c r="F415" s="206" t="s">
        <v>892</v>
      </c>
      <c r="G415" s="207" t="s">
        <v>125</v>
      </c>
      <c r="H415" s="208">
        <v>176.07900000000001</v>
      </c>
      <c r="I415" s="209"/>
      <c r="J415" s="210">
        <f>ROUND(I415*H415,2)</f>
        <v>0</v>
      </c>
      <c r="K415" s="206" t="s">
        <v>126</v>
      </c>
      <c r="L415" s="44"/>
      <c r="M415" s="211" t="s">
        <v>28</v>
      </c>
      <c r="N415" s="212" t="s">
        <v>42</v>
      </c>
      <c r="O415" s="84"/>
      <c r="P415" s="213">
        <f>O415*H415</f>
        <v>0</v>
      </c>
      <c r="Q415" s="213">
        <v>1.0311999999999999</v>
      </c>
      <c r="R415" s="213">
        <f>Q415*H415</f>
        <v>181.57266479999998</v>
      </c>
      <c r="S415" s="213">
        <v>0</v>
      </c>
      <c r="T415" s="214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15" t="s">
        <v>247</v>
      </c>
      <c r="AT415" s="215" t="s">
        <v>122</v>
      </c>
      <c r="AU415" s="215" t="s">
        <v>79</v>
      </c>
      <c r="AY415" s="17" t="s">
        <v>119</v>
      </c>
      <c r="BE415" s="216">
        <f>IF(N415="základní",J415,0)</f>
        <v>0</v>
      </c>
      <c r="BF415" s="216">
        <f>IF(N415="snížená",J415,0)</f>
        <v>0</v>
      </c>
      <c r="BG415" s="216">
        <f>IF(N415="zákl. přenesená",J415,0)</f>
        <v>0</v>
      </c>
      <c r="BH415" s="216">
        <f>IF(N415="sníž. přenesená",J415,0)</f>
        <v>0</v>
      </c>
      <c r="BI415" s="216">
        <f>IF(N415="nulová",J415,0)</f>
        <v>0</v>
      </c>
      <c r="BJ415" s="17" t="s">
        <v>79</v>
      </c>
      <c r="BK415" s="216">
        <f>ROUND(I415*H415,2)</f>
        <v>0</v>
      </c>
      <c r="BL415" s="17" t="s">
        <v>247</v>
      </c>
      <c r="BM415" s="215" t="s">
        <v>893</v>
      </c>
    </row>
    <row r="416" s="2" customFormat="1">
      <c r="A416" s="38"/>
      <c r="B416" s="39"/>
      <c r="C416" s="40"/>
      <c r="D416" s="217" t="s">
        <v>129</v>
      </c>
      <c r="E416" s="40"/>
      <c r="F416" s="218" t="s">
        <v>894</v>
      </c>
      <c r="G416" s="40"/>
      <c r="H416" s="40"/>
      <c r="I416" s="219"/>
      <c r="J416" s="40"/>
      <c r="K416" s="40"/>
      <c r="L416" s="44"/>
      <c r="M416" s="220"/>
      <c r="N416" s="221"/>
      <c r="O416" s="84"/>
      <c r="P416" s="84"/>
      <c r="Q416" s="84"/>
      <c r="R416" s="84"/>
      <c r="S416" s="84"/>
      <c r="T416" s="85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129</v>
      </c>
      <c r="AU416" s="17" t="s">
        <v>79</v>
      </c>
    </row>
    <row r="417" s="2" customFormat="1">
      <c r="A417" s="38"/>
      <c r="B417" s="39"/>
      <c r="C417" s="40"/>
      <c r="D417" s="222" t="s">
        <v>131</v>
      </c>
      <c r="E417" s="40"/>
      <c r="F417" s="223" t="s">
        <v>895</v>
      </c>
      <c r="G417" s="40"/>
      <c r="H417" s="40"/>
      <c r="I417" s="219"/>
      <c r="J417" s="40"/>
      <c r="K417" s="40"/>
      <c r="L417" s="44"/>
      <c r="M417" s="220"/>
      <c r="N417" s="221"/>
      <c r="O417" s="84"/>
      <c r="P417" s="84"/>
      <c r="Q417" s="84"/>
      <c r="R417" s="84"/>
      <c r="S417" s="84"/>
      <c r="T417" s="85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131</v>
      </c>
      <c r="AU417" s="17" t="s">
        <v>79</v>
      </c>
    </row>
    <row r="418" s="2" customFormat="1">
      <c r="A418" s="38"/>
      <c r="B418" s="39"/>
      <c r="C418" s="40"/>
      <c r="D418" s="217" t="s">
        <v>133</v>
      </c>
      <c r="E418" s="40"/>
      <c r="F418" s="224" t="s">
        <v>896</v>
      </c>
      <c r="G418" s="40"/>
      <c r="H418" s="40"/>
      <c r="I418" s="219"/>
      <c r="J418" s="40"/>
      <c r="K418" s="40"/>
      <c r="L418" s="44"/>
      <c r="M418" s="220"/>
      <c r="N418" s="221"/>
      <c r="O418" s="84"/>
      <c r="P418" s="84"/>
      <c r="Q418" s="84"/>
      <c r="R418" s="84"/>
      <c r="S418" s="84"/>
      <c r="T418" s="85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133</v>
      </c>
      <c r="AU418" s="17" t="s">
        <v>79</v>
      </c>
    </row>
    <row r="419" s="13" customFormat="1">
      <c r="A419" s="13"/>
      <c r="B419" s="225"/>
      <c r="C419" s="226"/>
      <c r="D419" s="217" t="s">
        <v>135</v>
      </c>
      <c r="E419" s="227" t="s">
        <v>28</v>
      </c>
      <c r="F419" s="228" t="s">
        <v>897</v>
      </c>
      <c r="G419" s="226"/>
      <c r="H419" s="229">
        <v>4.2000000000000002</v>
      </c>
      <c r="I419" s="230"/>
      <c r="J419" s="226"/>
      <c r="K419" s="226"/>
      <c r="L419" s="231"/>
      <c r="M419" s="232"/>
      <c r="N419" s="233"/>
      <c r="O419" s="233"/>
      <c r="P419" s="233"/>
      <c r="Q419" s="233"/>
      <c r="R419" s="233"/>
      <c r="S419" s="233"/>
      <c r="T419" s="23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5" t="s">
        <v>135</v>
      </c>
      <c r="AU419" s="235" t="s">
        <v>79</v>
      </c>
      <c r="AV419" s="13" t="s">
        <v>81</v>
      </c>
      <c r="AW419" s="13" t="s">
        <v>33</v>
      </c>
      <c r="AX419" s="13" t="s">
        <v>71</v>
      </c>
      <c r="AY419" s="235" t="s">
        <v>119</v>
      </c>
    </row>
    <row r="420" s="13" customFormat="1">
      <c r="A420" s="13"/>
      <c r="B420" s="225"/>
      <c r="C420" s="226"/>
      <c r="D420" s="217" t="s">
        <v>135</v>
      </c>
      <c r="E420" s="227" t="s">
        <v>28</v>
      </c>
      <c r="F420" s="228" t="s">
        <v>898</v>
      </c>
      <c r="G420" s="226"/>
      <c r="H420" s="229">
        <v>14.212</v>
      </c>
      <c r="I420" s="230"/>
      <c r="J420" s="226"/>
      <c r="K420" s="226"/>
      <c r="L420" s="231"/>
      <c r="M420" s="232"/>
      <c r="N420" s="233"/>
      <c r="O420" s="233"/>
      <c r="P420" s="233"/>
      <c r="Q420" s="233"/>
      <c r="R420" s="233"/>
      <c r="S420" s="233"/>
      <c r="T420" s="23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5" t="s">
        <v>135</v>
      </c>
      <c r="AU420" s="235" t="s">
        <v>79</v>
      </c>
      <c r="AV420" s="13" t="s">
        <v>81</v>
      </c>
      <c r="AW420" s="13" t="s">
        <v>33</v>
      </c>
      <c r="AX420" s="13" t="s">
        <v>71</v>
      </c>
      <c r="AY420" s="235" t="s">
        <v>119</v>
      </c>
    </row>
    <row r="421" s="13" customFormat="1">
      <c r="A421" s="13"/>
      <c r="B421" s="225"/>
      <c r="C421" s="226"/>
      <c r="D421" s="217" t="s">
        <v>135</v>
      </c>
      <c r="E421" s="227" t="s">
        <v>28</v>
      </c>
      <c r="F421" s="228" t="s">
        <v>899</v>
      </c>
      <c r="G421" s="226"/>
      <c r="H421" s="229">
        <v>73.75</v>
      </c>
      <c r="I421" s="230"/>
      <c r="J421" s="226"/>
      <c r="K421" s="226"/>
      <c r="L421" s="231"/>
      <c r="M421" s="232"/>
      <c r="N421" s="233"/>
      <c r="O421" s="233"/>
      <c r="P421" s="233"/>
      <c r="Q421" s="233"/>
      <c r="R421" s="233"/>
      <c r="S421" s="233"/>
      <c r="T421" s="23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5" t="s">
        <v>135</v>
      </c>
      <c r="AU421" s="235" t="s">
        <v>79</v>
      </c>
      <c r="AV421" s="13" t="s">
        <v>81</v>
      </c>
      <c r="AW421" s="13" t="s">
        <v>33</v>
      </c>
      <c r="AX421" s="13" t="s">
        <v>71</v>
      </c>
      <c r="AY421" s="235" t="s">
        <v>119</v>
      </c>
    </row>
    <row r="422" s="13" customFormat="1">
      <c r="A422" s="13"/>
      <c r="B422" s="225"/>
      <c r="C422" s="226"/>
      <c r="D422" s="217" t="s">
        <v>135</v>
      </c>
      <c r="E422" s="227" t="s">
        <v>28</v>
      </c>
      <c r="F422" s="228" t="s">
        <v>900</v>
      </c>
      <c r="G422" s="226"/>
      <c r="H422" s="229">
        <v>65.299999999999997</v>
      </c>
      <c r="I422" s="230"/>
      <c r="J422" s="226"/>
      <c r="K422" s="226"/>
      <c r="L422" s="231"/>
      <c r="M422" s="232"/>
      <c r="N422" s="233"/>
      <c r="O422" s="233"/>
      <c r="P422" s="233"/>
      <c r="Q422" s="233"/>
      <c r="R422" s="233"/>
      <c r="S422" s="233"/>
      <c r="T422" s="23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5" t="s">
        <v>135</v>
      </c>
      <c r="AU422" s="235" t="s">
        <v>79</v>
      </c>
      <c r="AV422" s="13" t="s">
        <v>81</v>
      </c>
      <c r="AW422" s="13" t="s">
        <v>33</v>
      </c>
      <c r="AX422" s="13" t="s">
        <v>71</v>
      </c>
      <c r="AY422" s="235" t="s">
        <v>119</v>
      </c>
    </row>
    <row r="423" s="13" customFormat="1">
      <c r="A423" s="13"/>
      <c r="B423" s="225"/>
      <c r="C423" s="226"/>
      <c r="D423" s="217" t="s">
        <v>135</v>
      </c>
      <c r="E423" s="227" t="s">
        <v>28</v>
      </c>
      <c r="F423" s="228" t="s">
        <v>901</v>
      </c>
      <c r="G423" s="226"/>
      <c r="H423" s="229">
        <v>9.4499999999999993</v>
      </c>
      <c r="I423" s="230"/>
      <c r="J423" s="226"/>
      <c r="K423" s="226"/>
      <c r="L423" s="231"/>
      <c r="M423" s="232"/>
      <c r="N423" s="233"/>
      <c r="O423" s="233"/>
      <c r="P423" s="233"/>
      <c r="Q423" s="233"/>
      <c r="R423" s="233"/>
      <c r="S423" s="233"/>
      <c r="T423" s="23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5" t="s">
        <v>135</v>
      </c>
      <c r="AU423" s="235" t="s">
        <v>79</v>
      </c>
      <c r="AV423" s="13" t="s">
        <v>81</v>
      </c>
      <c r="AW423" s="13" t="s">
        <v>33</v>
      </c>
      <c r="AX423" s="13" t="s">
        <v>71</v>
      </c>
      <c r="AY423" s="235" t="s">
        <v>119</v>
      </c>
    </row>
    <row r="424" s="13" customFormat="1">
      <c r="A424" s="13"/>
      <c r="B424" s="225"/>
      <c r="C424" s="226"/>
      <c r="D424" s="217" t="s">
        <v>135</v>
      </c>
      <c r="E424" s="227" t="s">
        <v>28</v>
      </c>
      <c r="F424" s="228" t="s">
        <v>902</v>
      </c>
      <c r="G424" s="226"/>
      <c r="H424" s="229">
        <v>9.1669999999999998</v>
      </c>
      <c r="I424" s="230"/>
      <c r="J424" s="226"/>
      <c r="K424" s="226"/>
      <c r="L424" s="231"/>
      <c r="M424" s="232"/>
      <c r="N424" s="233"/>
      <c r="O424" s="233"/>
      <c r="P424" s="233"/>
      <c r="Q424" s="233"/>
      <c r="R424" s="233"/>
      <c r="S424" s="233"/>
      <c r="T424" s="23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5" t="s">
        <v>135</v>
      </c>
      <c r="AU424" s="235" t="s">
        <v>79</v>
      </c>
      <c r="AV424" s="13" t="s">
        <v>81</v>
      </c>
      <c r="AW424" s="13" t="s">
        <v>33</v>
      </c>
      <c r="AX424" s="13" t="s">
        <v>71</v>
      </c>
      <c r="AY424" s="235" t="s">
        <v>119</v>
      </c>
    </row>
    <row r="425" s="14" customFormat="1">
      <c r="A425" s="14"/>
      <c r="B425" s="239"/>
      <c r="C425" s="240"/>
      <c r="D425" s="217" t="s">
        <v>135</v>
      </c>
      <c r="E425" s="241" t="s">
        <v>28</v>
      </c>
      <c r="F425" s="242" t="s">
        <v>258</v>
      </c>
      <c r="G425" s="240"/>
      <c r="H425" s="243">
        <v>176.07900000000001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9" t="s">
        <v>135</v>
      </c>
      <c r="AU425" s="249" t="s">
        <v>79</v>
      </c>
      <c r="AV425" s="14" t="s">
        <v>127</v>
      </c>
      <c r="AW425" s="14" t="s">
        <v>33</v>
      </c>
      <c r="AX425" s="14" t="s">
        <v>79</v>
      </c>
      <c r="AY425" s="249" t="s">
        <v>119</v>
      </c>
    </row>
    <row r="426" s="12" customFormat="1" ht="25.92" customHeight="1">
      <c r="A426" s="12"/>
      <c r="B426" s="188"/>
      <c r="C426" s="189"/>
      <c r="D426" s="190" t="s">
        <v>70</v>
      </c>
      <c r="E426" s="191" t="s">
        <v>158</v>
      </c>
      <c r="F426" s="191" t="s">
        <v>903</v>
      </c>
      <c r="G426" s="189"/>
      <c r="H426" s="189"/>
      <c r="I426" s="192"/>
      <c r="J426" s="193">
        <f>BK426</f>
        <v>0</v>
      </c>
      <c r="K426" s="189"/>
      <c r="L426" s="194"/>
      <c r="M426" s="195"/>
      <c r="N426" s="196"/>
      <c r="O426" s="196"/>
      <c r="P426" s="197">
        <f>SUM(P427:P469)</f>
        <v>0</v>
      </c>
      <c r="Q426" s="196"/>
      <c r="R426" s="197">
        <f>SUM(R427:R469)</f>
        <v>0.21916199999999997</v>
      </c>
      <c r="S426" s="196"/>
      <c r="T426" s="198">
        <f>SUM(T427:T469)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199" t="s">
        <v>127</v>
      </c>
      <c r="AT426" s="200" t="s">
        <v>70</v>
      </c>
      <c r="AU426" s="200" t="s">
        <v>71</v>
      </c>
      <c r="AY426" s="199" t="s">
        <v>119</v>
      </c>
      <c r="BK426" s="201">
        <f>SUM(BK427:BK469)</f>
        <v>0</v>
      </c>
    </row>
    <row r="427" s="2" customFormat="1" ht="16.5" customHeight="1">
      <c r="A427" s="38"/>
      <c r="B427" s="39"/>
      <c r="C427" s="204" t="s">
        <v>904</v>
      </c>
      <c r="D427" s="204" t="s">
        <v>122</v>
      </c>
      <c r="E427" s="205" t="s">
        <v>905</v>
      </c>
      <c r="F427" s="206" t="s">
        <v>906</v>
      </c>
      <c r="G427" s="207" t="s">
        <v>488</v>
      </c>
      <c r="H427" s="208">
        <v>503.31999999999999</v>
      </c>
      <c r="I427" s="209"/>
      <c r="J427" s="210">
        <f>ROUND(I427*H427,2)</f>
        <v>0</v>
      </c>
      <c r="K427" s="206" t="s">
        <v>907</v>
      </c>
      <c r="L427" s="44"/>
      <c r="M427" s="211" t="s">
        <v>28</v>
      </c>
      <c r="N427" s="212" t="s">
        <v>42</v>
      </c>
      <c r="O427" s="84"/>
      <c r="P427" s="213">
        <f>O427*H427</f>
        <v>0</v>
      </c>
      <c r="Q427" s="213">
        <v>0</v>
      </c>
      <c r="R427" s="213">
        <f>Q427*H427</f>
        <v>0</v>
      </c>
      <c r="S427" s="213">
        <v>0</v>
      </c>
      <c r="T427" s="214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15" t="s">
        <v>247</v>
      </c>
      <c r="AT427" s="215" t="s">
        <v>122</v>
      </c>
      <c r="AU427" s="215" t="s">
        <v>79</v>
      </c>
      <c r="AY427" s="17" t="s">
        <v>119</v>
      </c>
      <c r="BE427" s="216">
        <f>IF(N427="základní",J427,0)</f>
        <v>0</v>
      </c>
      <c r="BF427" s="216">
        <f>IF(N427="snížená",J427,0)</f>
        <v>0</v>
      </c>
      <c r="BG427" s="216">
        <f>IF(N427="zákl. přenesená",J427,0)</f>
        <v>0</v>
      </c>
      <c r="BH427" s="216">
        <f>IF(N427="sníž. přenesená",J427,0)</f>
        <v>0</v>
      </c>
      <c r="BI427" s="216">
        <f>IF(N427="nulová",J427,0)</f>
        <v>0</v>
      </c>
      <c r="BJ427" s="17" t="s">
        <v>79</v>
      </c>
      <c r="BK427" s="216">
        <f>ROUND(I427*H427,2)</f>
        <v>0</v>
      </c>
      <c r="BL427" s="17" t="s">
        <v>247</v>
      </c>
      <c r="BM427" s="215" t="s">
        <v>908</v>
      </c>
    </row>
    <row r="428" s="2" customFormat="1">
      <c r="A428" s="38"/>
      <c r="B428" s="39"/>
      <c r="C428" s="40"/>
      <c r="D428" s="217" t="s">
        <v>129</v>
      </c>
      <c r="E428" s="40"/>
      <c r="F428" s="218" t="s">
        <v>909</v>
      </c>
      <c r="G428" s="40"/>
      <c r="H428" s="40"/>
      <c r="I428" s="219"/>
      <c r="J428" s="40"/>
      <c r="K428" s="40"/>
      <c r="L428" s="44"/>
      <c r="M428" s="220"/>
      <c r="N428" s="221"/>
      <c r="O428" s="84"/>
      <c r="P428" s="84"/>
      <c r="Q428" s="84"/>
      <c r="R428" s="84"/>
      <c r="S428" s="84"/>
      <c r="T428" s="85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129</v>
      </c>
      <c r="AU428" s="17" t="s">
        <v>79</v>
      </c>
    </row>
    <row r="429" s="2" customFormat="1">
      <c r="A429" s="38"/>
      <c r="B429" s="39"/>
      <c r="C429" s="40"/>
      <c r="D429" s="222" t="s">
        <v>131</v>
      </c>
      <c r="E429" s="40"/>
      <c r="F429" s="223" t="s">
        <v>910</v>
      </c>
      <c r="G429" s="40"/>
      <c r="H429" s="40"/>
      <c r="I429" s="219"/>
      <c r="J429" s="40"/>
      <c r="K429" s="40"/>
      <c r="L429" s="44"/>
      <c r="M429" s="220"/>
      <c r="N429" s="221"/>
      <c r="O429" s="84"/>
      <c r="P429" s="84"/>
      <c r="Q429" s="84"/>
      <c r="R429" s="84"/>
      <c r="S429" s="84"/>
      <c r="T429" s="85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131</v>
      </c>
      <c r="AU429" s="17" t="s">
        <v>79</v>
      </c>
    </row>
    <row r="430" s="2" customFormat="1">
      <c r="A430" s="38"/>
      <c r="B430" s="39"/>
      <c r="C430" s="40"/>
      <c r="D430" s="217" t="s">
        <v>133</v>
      </c>
      <c r="E430" s="40"/>
      <c r="F430" s="224" t="s">
        <v>911</v>
      </c>
      <c r="G430" s="40"/>
      <c r="H430" s="40"/>
      <c r="I430" s="219"/>
      <c r="J430" s="40"/>
      <c r="K430" s="40"/>
      <c r="L430" s="44"/>
      <c r="M430" s="220"/>
      <c r="N430" s="221"/>
      <c r="O430" s="84"/>
      <c r="P430" s="84"/>
      <c r="Q430" s="84"/>
      <c r="R430" s="84"/>
      <c r="S430" s="84"/>
      <c r="T430" s="85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133</v>
      </c>
      <c r="AU430" s="17" t="s">
        <v>79</v>
      </c>
    </row>
    <row r="431" s="15" customFormat="1">
      <c r="A431" s="15"/>
      <c r="B431" s="250"/>
      <c r="C431" s="251"/>
      <c r="D431" s="217" t="s">
        <v>135</v>
      </c>
      <c r="E431" s="252" t="s">
        <v>28</v>
      </c>
      <c r="F431" s="253" t="s">
        <v>912</v>
      </c>
      <c r="G431" s="251"/>
      <c r="H431" s="252" t="s">
        <v>28</v>
      </c>
      <c r="I431" s="254"/>
      <c r="J431" s="251"/>
      <c r="K431" s="251"/>
      <c r="L431" s="255"/>
      <c r="M431" s="256"/>
      <c r="N431" s="257"/>
      <c r="O431" s="257"/>
      <c r="P431" s="257"/>
      <c r="Q431" s="257"/>
      <c r="R431" s="257"/>
      <c r="S431" s="257"/>
      <c r="T431" s="258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59" t="s">
        <v>135</v>
      </c>
      <c r="AU431" s="259" t="s">
        <v>79</v>
      </c>
      <c r="AV431" s="15" t="s">
        <v>79</v>
      </c>
      <c r="AW431" s="15" t="s">
        <v>33</v>
      </c>
      <c r="AX431" s="15" t="s">
        <v>71</v>
      </c>
      <c r="AY431" s="259" t="s">
        <v>119</v>
      </c>
    </row>
    <row r="432" s="13" customFormat="1">
      <c r="A432" s="13"/>
      <c r="B432" s="225"/>
      <c r="C432" s="226"/>
      <c r="D432" s="217" t="s">
        <v>135</v>
      </c>
      <c r="E432" s="227" t="s">
        <v>28</v>
      </c>
      <c r="F432" s="228" t="s">
        <v>913</v>
      </c>
      <c r="G432" s="226"/>
      <c r="H432" s="229">
        <v>246.03999999999999</v>
      </c>
      <c r="I432" s="230"/>
      <c r="J432" s="226"/>
      <c r="K432" s="226"/>
      <c r="L432" s="231"/>
      <c r="M432" s="232"/>
      <c r="N432" s="233"/>
      <c r="O432" s="233"/>
      <c r="P432" s="233"/>
      <c r="Q432" s="233"/>
      <c r="R432" s="233"/>
      <c r="S432" s="233"/>
      <c r="T432" s="23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5" t="s">
        <v>135</v>
      </c>
      <c r="AU432" s="235" t="s">
        <v>79</v>
      </c>
      <c r="AV432" s="13" t="s">
        <v>81</v>
      </c>
      <c r="AW432" s="13" t="s">
        <v>33</v>
      </c>
      <c r="AX432" s="13" t="s">
        <v>71</v>
      </c>
      <c r="AY432" s="235" t="s">
        <v>119</v>
      </c>
    </row>
    <row r="433" s="13" customFormat="1">
      <c r="A433" s="13"/>
      <c r="B433" s="225"/>
      <c r="C433" s="226"/>
      <c r="D433" s="217" t="s">
        <v>135</v>
      </c>
      <c r="E433" s="227" t="s">
        <v>28</v>
      </c>
      <c r="F433" s="228" t="s">
        <v>914</v>
      </c>
      <c r="G433" s="226"/>
      <c r="H433" s="229">
        <v>257.27999999999997</v>
      </c>
      <c r="I433" s="230"/>
      <c r="J433" s="226"/>
      <c r="K433" s="226"/>
      <c r="L433" s="231"/>
      <c r="M433" s="232"/>
      <c r="N433" s="233"/>
      <c r="O433" s="233"/>
      <c r="P433" s="233"/>
      <c r="Q433" s="233"/>
      <c r="R433" s="233"/>
      <c r="S433" s="233"/>
      <c r="T433" s="23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5" t="s">
        <v>135</v>
      </c>
      <c r="AU433" s="235" t="s">
        <v>79</v>
      </c>
      <c r="AV433" s="13" t="s">
        <v>81</v>
      </c>
      <c r="AW433" s="13" t="s">
        <v>33</v>
      </c>
      <c r="AX433" s="13" t="s">
        <v>71</v>
      </c>
      <c r="AY433" s="235" t="s">
        <v>119</v>
      </c>
    </row>
    <row r="434" s="14" customFormat="1">
      <c r="A434" s="14"/>
      <c r="B434" s="239"/>
      <c r="C434" s="240"/>
      <c r="D434" s="217" t="s">
        <v>135</v>
      </c>
      <c r="E434" s="241" t="s">
        <v>28</v>
      </c>
      <c r="F434" s="242" t="s">
        <v>258</v>
      </c>
      <c r="G434" s="240"/>
      <c r="H434" s="243">
        <v>503.31999999999999</v>
      </c>
      <c r="I434" s="244"/>
      <c r="J434" s="240"/>
      <c r="K434" s="240"/>
      <c r="L434" s="245"/>
      <c r="M434" s="246"/>
      <c r="N434" s="247"/>
      <c r="O434" s="247"/>
      <c r="P434" s="247"/>
      <c r="Q434" s="247"/>
      <c r="R434" s="247"/>
      <c r="S434" s="247"/>
      <c r="T434" s="248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9" t="s">
        <v>135</v>
      </c>
      <c r="AU434" s="249" t="s">
        <v>79</v>
      </c>
      <c r="AV434" s="14" t="s">
        <v>127</v>
      </c>
      <c r="AW434" s="14" t="s">
        <v>33</v>
      </c>
      <c r="AX434" s="14" t="s">
        <v>79</v>
      </c>
      <c r="AY434" s="249" t="s">
        <v>119</v>
      </c>
    </row>
    <row r="435" s="2" customFormat="1" ht="16.5" customHeight="1">
      <c r="A435" s="38"/>
      <c r="B435" s="39"/>
      <c r="C435" s="204" t="s">
        <v>915</v>
      </c>
      <c r="D435" s="204" t="s">
        <v>122</v>
      </c>
      <c r="E435" s="205" t="s">
        <v>916</v>
      </c>
      <c r="F435" s="206" t="s">
        <v>917</v>
      </c>
      <c r="G435" s="207" t="s">
        <v>125</v>
      </c>
      <c r="H435" s="208">
        <v>251.66</v>
      </c>
      <c r="I435" s="209"/>
      <c r="J435" s="210">
        <f>ROUND(I435*H435,2)</f>
        <v>0</v>
      </c>
      <c r="K435" s="206" t="s">
        <v>126</v>
      </c>
      <c r="L435" s="44"/>
      <c r="M435" s="211" t="s">
        <v>28</v>
      </c>
      <c r="N435" s="212" t="s">
        <v>42</v>
      </c>
      <c r="O435" s="84"/>
      <c r="P435" s="213">
        <f>O435*H435</f>
        <v>0</v>
      </c>
      <c r="Q435" s="213">
        <v>0</v>
      </c>
      <c r="R435" s="213">
        <f>Q435*H435</f>
        <v>0</v>
      </c>
      <c r="S435" s="213">
        <v>0</v>
      </c>
      <c r="T435" s="214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15" t="s">
        <v>247</v>
      </c>
      <c r="AT435" s="215" t="s">
        <v>122</v>
      </c>
      <c r="AU435" s="215" t="s">
        <v>79</v>
      </c>
      <c r="AY435" s="17" t="s">
        <v>119</v>
      </c>
      <c r="BE435" s="216">
        <f>IF(N435="základní",J435,0)</f>
        <v>0</v>
      </c>
      <c r="BF435" s="216">
        <f>IF(N435="snížená",J435,0)</f>
        <v>0</v>
      </c>
      <c r="BG435" s="216">
        <f>IF(N435="zákl. přenesená",J435,0)</f>
        <v>0</v>
      </c>
      <c r="BH435" s="216">
        <f>IF(N435="sníž. přenesená",J435,0)</f>
        <v>0</v>
      </c>
      <c r="BI435" s="216">
        <f>IF(N435="nulová",J435,0)</f>
        <v>0</v>
      </c>
      <c r="BJ435" s="17" t="s">
        <v>79</v>
      </c>
      <c r="BK435" s="216">
        <f>ROUND(I435*H435,2)</f>
        <v>0</v>
      </c>
      <c r="BL435" s="17" t="s">
        <v>247</v>
      </c>
      <c r="BM435" s="215" t="s">
        <v>918</v>
      </c>
    </row>
    <row r="436" s="2" customFormat="1">
      <c r="A436" s="38"/>
      <c r="B436" s="39"/>
      <c r="C436" s="40"/>
      <c r="D436" s="217" t="s">
        <v>129</v>
      </c>
      <c r="E436" s="40"/>
      <c r="F436" s="218" t="s">
        <v>919</v>
      </c>
      <c r="G436" s="40"/>
      <c r="H436" s="40"/>
      <c r="I436" s="219"/>
      <c r="J436" s="40"/>
      <c r="K436" s="40"/>
      <c r="L436" s="44"/>
      <c r="M436" s="220"/>
      <c r="N436" s="221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129</v>
      </c>
      <c r="AU436" s="17" t="s">
        <v>79</v>
      </c>
    </row>
    <row r="437" s="2" customFormat="1">
      <c r="A437" s="38"/>
      <c r="B437" s="39"/>
      <c r="C437" s="40"/>
      <c r="D437" s="222" t="s">
        <v>131</v>
      </c>
      <c r="E437" s="40"/>
      <c r="F437" s="223" t="s">
        <v>920</v>
      </c>
      <c r="G437" s="40"/>
      <c r="H437" s="40"/>
      <c r="I437" s="219"/>
      <c r="J437" s="40"/>
      <c r="K437" s="40"/>
      <c r="L437" s="44"/>
      <c r="M437" s="220"/>
      <c r="N437" s="221"/>
      <c r="O437" s="84"/>
      <c r="P437" s="84"/>
      <c r="Q437" s="84"/>
      <c r="R437" s="84"/>
      <c r="S437" s="84"/>
      <c r="T437" s="85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131</v>
      </c>
      <c r="AU437" s="17" t="s">
        <v>79</v>
      </c>
    </row>
    <row r="438" s="2" customFormat="1">
      <c r="A438" s="38"/>
      <c r="B438" s="39"/>
      <c r="C438" s="40"/>
      <c r="D438" s="217" t="s">
        <v>133</v>
      </c>
      <c r="E438" s="40"/>
      <c r="F438" s="224" t="s">
        <v>921</v>
      </c>
      <c r="G438" s="40"/>
      <c r="H438" s="40"/>
      <c r="I438" s="219"/>
      <c r="J438" s="40"/>
      <c r="K438" s="40"/>
      <c r="L438" s="44"/>
      <c r="M438" s="220"/>
      <c r="N438" s="221"/>
      <c r="O438" s="84"/>
      <c r="P438" s="84"/>
      <c r="Q438" s="84"/>
      <c r="R438" s="84"/>
      <c r="S438" s="84"/>
      <c r="T438" s="85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133</v>
      </c>
      <c r="AU438" s="17" t="s">
        <v>79</v>
      </c>
    </row>
    <row r="439" s="15" customFormat="1">
      <c r="A439" s="15"/>
      <c r="B439" s="250"/>
      <c r="C439" s="251"/>
      <c r="D439" s="217" t="s">
        <v>135</v>
      </c>
      <c r="E439" s="252" t="s">
        <v>28</v>
      </c>
      <c r="F439" s="253" t="s">
        <v>912</v>
      </c>
      <c r="G439" s="251"/>
      <c r="H439" s="252" t="s">
        <v>28</v>
      </c>
      <c r="I439" s="254"/>
      <c r="J439" s="251"/>
      <c r="K439" s="251"/>
      <c r="L439" s="255"/>
      <c r="M439" s="256"/>
      <c r="N439" s="257"/>
      <c r="O439" s="257"/>
      <c r="P439" s="257"/>
      <c r="Q439" s="257"/>
      <c r="R439" s="257"/>
      <c r="S439" s="257"/>
      <c r="T439" s="258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59" t="s">
        <v>135</v>
      </c>
      <c r="AU439" s="259" t="s">
        <v>79</v>
      </c>
      <c r="AV439" s="15" t="s">
        <v>79</v>
      </c>
      <c r="AW439" s="15" t="s">
        <v>33</v>
      </c>
      <c r="AX439" s="15" t="s">
        <v>71</v>
      </c>
      <c r="AY439" s="259" t="s">
        <v>119</v>
      </c>
    </row>
    <row r="440" s="13" customFormat="1">
      <c r="A440" s="13"/>
      <c r="B440" s="225"/>
      <c r="C440" s="226"/>
      <c r="D440" s="217" t="s">
        <v>135</v>
      </c>
      <c r="E440" s="227" t="s">
        <v>28</v>
      </c>
      <c r="F440" s="228" t="s">
        <v>922</v>
      </c>
      <c r="G440" s="226"/>
      <c r="H440" s="229">
        <v>123.02</v>
      </c>
      <c r="I440" s="230"/>
      <c r="J440" s="226"/>
      <c r="K440" s="226"/>
      <c r="L440" s="231"/>
      <c r="M440" s="232"/>
      <c r="N440" s="233"/>
      <c r="O440" s="233"/>
      <c r="P440" s="233"/>
      <c r="Q440" s="233"/>
      <c r="R440" s="233"/>
      <c r="S440" s="233"/>
      <c r="T440" s="23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5" t="s">
        <v>135</v>
      </c>
      <c r="AU440" s="235" t="s">
        <v>79</v>
      </c>
      <c r="AV440" s="13" t="s">
        <v>81</v>
      </c>
      <c r="AW440" s="13" t="s">
        <v>33</v>
      </c>
      <c r="AX440" s="13" t="s">
        <v>71</v>
      </c>
      <c r="AY440" s="235" t="s">
        <v>119</v>
      </c>
    </row>
    <row r="441" s="13" customFormat="1">
      <c r="A441" s="13"/>
      <c r="B441" s="225"/>
      <c r="C441" s="226"/>
      <c r="D441" s="217" t="s">
        <v>135</v>
      </c>
      <c r="E441" s="227" t="s">
        <v>28</v>
      </c>
      <c r="F441" s="228" t="s">
        <v>923</v>
      </c>
      <c r="G441" s="226"/>
      <c r="H441" s="229">
        <v>128.63999999999999</v>
      </c>
      <c r="I441" s="230"/>
      <c r="J441" s="226"/>
      <c r="K441" s="226"/>
      <c r="L441" s="231"/>
      <c r="M441" s="232"/>
      <c r="N441" s="233"/>
      <c r="O441" s="233"/>
      <c r="P441" s="233"/>
      <c r="Q441" s="233"/>
      <c r="R441" s="233"/>
      <c r="S441" s="233"/>
      <c r="T441" s="23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5" t="s">
        <v>135</v>
      </c>
      <c r="AU441" s="235" t="s">
        <v>79</v>
      </c>
      <c r="AV441" s="13" t="s">
        <v>81</v>
      </c>
      <c r="AW441" s="13" t="s">
        <v>33</v>
      </c>
      <c r="AX441" s="13" t="s">
        <v>71</v>
      </c>
      <c r="AY441" s="235" t="s">
        <v>119</v>
      </c>
    </row>
    <row r="442" s="14" customFormat="1">
      <c r="A442" s="14"/>
      <c r="B442" s="239"/>
      <c r="C442" s="240"/>
      <c r="D442" s="217" t="s">
        <v>135</v>
      </c>
      <c r="E442" s="241" t="s">
        <v>28</v>
      </c>
      <c r="F442" s="242" t="s">
        <v>258</v>
      </c>
      <c r="G442" s="240"/>
      <c r="H442" s="243">
        <v>251.66</v>
      </c>
      <c r="I442" s="244"/>
      <c r="J442" s="240"/>
      <c r="K442" s="240"/>
      <c r="L442" s="245"/>
      <c r="M442" s="246"/>
      <c r="N442" s="247"/>
      <c r="O442" s="247"/>
      <c r="P442" s="247"/>
      <c r="Q442" s="247"/>
      <c r="R442" s="247"/>
      <c r="S442" s="247"/>
      <c r="T442" s="248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9" t="s">
        <v>135</v>
      </c>
      <c r="AU442" s="249" t="s">
        <v>79</v>
      </c>
      <c r="AV442" s="14" t="s">
        <v>127</v>
      </c>
      <c r="AW442" s="14" t="s">
        <v>33</v>
      </c>
      <c r="AX442" s="14" t="s">
        <v>79</v>
      </c>
      <c r="AY442" s="249" t="s">
        <v>119</v>
      </c>
    </row>
    <row r="443" s="2" customFormat="1" ht="16.5" customHeight="1">
      <c r="A443" s="38"/>
      <c r="B443" s="39"/>
      <c r="C443" s="204" t="s">
        <v>924</v>
      </c>
      <c r="D443" s="204" t="s">
        <v>122</v>
      </c>
      <c r="E443" s="205" t="s">
        <v>925</v>
      </c>
      <c r="F443" s="206" t="s">
        <v>926</v>
      </c>
      <c r="G443" s="207" t="s">
        <v>308</v>
      </c>
      <c r="H443" s="208">
        <v>7.8860000000000001</v>
      </c>
      <c r="I443" s="209"/>
      <c r="J443" s="210">
        <f>ROUND(I443*H443,2)</f>
        <v>0</v>
      </c>
      <c r="K443" s="206" t="s">
        <v>126</v>
      </c>
      <c r="L443" s="44"/>
      <c r="M443" s="211" t="s">
        <v>28</v>
      </c>
      <c r="N443" s="212" t="s">
        <v>42</v>
      </c>
      <c r="O443" s="84"/>
      <c r="P443" s="213">
        <f>O443*H443</f>
        <v>0</v>
      </c>
      <c r="Q443" s="213">
        <v>0</v>
      </c>
      <c r="R443" s="213">
        <f>Q443*H443</f>
        <v>0</v>
      </c>
      <c r="S443" s="213">
        <v>0</v>
      </c>
      <c r="T443" s="214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15" t="s">
        <v>127</v>
      </c>
      <c r="AT443" s="215" t="s">
        <v>122</v>
      </c>
      <c r="AU443" s="215" t="s">
        <v>79</v>
      </c>
      <c r="AY443" s="17" t="s">
        <v>119</v>
      </c>
      <c r="BE443" s="216">
        <f>IF(N443="základní",J443,0)</f>
        <v>0</v>
      </c>
      <c r="BF443" s="216">
        <f>IF(N443="snížená",J443,0)</f>
        <v>0</v>
      </c>
      <c r="BG443" s="216">
        <f>IF(N443="zákl. přenesená",J443,0)</f>
        <v>0</v>
      </c>
      <c r="BH443" s="216">
        <f>IF(N443="sníž. přenesená",J443,0)</f>
        <v>0</v>
      </c>
      <c r="BI443" s="216">
        <f>IF(N443="nulová",J443,0)</f>
        <v>0</v>
      </c>
      <c r="BJ443" s="17" t="s">
        <v>79</v>
      </c>
      <c r="BK443" s="216">
        <f>ROUND(I443*H443,2)</f>
        <v>0</v>
      </c>
      <c r="BL443" s="17" t="s">
        <v>127</v>
      </c>
      <c r="BM443" s="215" t="s">
        <v>927</v>
      </c>
    </row>
    <row r="444" s="2" customFormat="1">
      <c r="A444" s="38"/>
      <c r="B444" s="39"/>
      <c r="C444" s="40"/>
      <c r="D444" s="217" t="s">
        <v>129</v>
      </c>
      <c r="E444" s="40"/>
      <c r="F444" s="218" t="s">
        <v>928</v>
      </c>
      <c r="G444" s="40"/>
      <c r="H444" s="40"/>
      <c r="I444" s="219"/>
      <c r="J444" s="40"/>
      <c r="K444" s="40"/>
      <c r="L444" s="44"/>
      <c r="M444" s="220"/>
      <c r="N444" s="221"/>
      <c r="O444" s="84"/>
      <c r="P444" s="84"/>
      <c r="Q444" s="84"/>
      <c r="R444" s="84"/>
      <c r="S444" s="84"/>
      <c r="T444" s="85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129</v>
      </c>
      <c r="AU444" s="17" t="s">
        <v>79</v>
      </c>
    </row>
    <row r="445" s="2" customFormat="1">
      <c r="A445" s="38"/>
      <c r="B445" s="39"/>
      <c r="C445" s="40"/>
      <c r="D445" s="222" t="s">
        <v>131</v>
      </c>
      <c r="E445" s="40"/>
      <c r="F445" s="223" t="s">
        <v>929</v>
      </c>
      <c r="G445" s="40"/>
      <c r="H445" s="40"/>
      <c r="I445" s="219"/>
      <c r="J445" s="40"/>
      <c r="K445" s="40"/>
      <c r="L445" s="44"/>
      <c r="M445" s="220"/>
      <c r="N445" s="221"/>
      <c r="O445" s="84"/>
      <c r="P445" s="84"/>
      <c r="Q445" s="84"/>
      <c r="R445" s="84"/>
      <c r="S445" s="84"/>
      <c r="T445" s="85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131</v>
      </c>
      <c r="AU445" s="17" t="s">
        <v>79</v>
      </c>
    </row>
    <row r="446" s="13" customFormat="1">
      <c r="A446" s="13"/>
      <c r="B446" s="225"/>
      <c r="C446" s="226"/>
      <c r="D446" s="217" t="s">
        <v>135</v>
      </c>
      <c r="E446" s="227" t="s">
        <v>28</v>
      </c>
      <c r="F446" s="228" t="s">
        <v>930</v>
      </c>
      <c r="G446" s="226"/>
      <c r="H446" s="229">
        <v>7.8860000000000001</v>
      </c>
      <c r="I446" s="230"/>
      <c r="J446" s="226"/>
      <c r="K446" s="226"/>
      <c r="L446" s="231"/>
      <c r="M446" s="232"/>
      <c r="N446" s="233"/>
      <c r="O446" s="233"/>
      <c r="P446" s="233"/>
      <c r="Q446" s="233"/>
      <c r="R446" s="233"/>
      <c r="S446" s="233"/>
      <c r="T446" s="23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5" t="s">
        <v>135</v>
      </c>
      <c r="AU446" s="235" t="s">
        <v>79</v>
      </c>
      <c r="AV446" s="13" t="s">
        <v>81</v>
      </c>
      <c r="AW446" s="13" t="s">
        <v>33</v>
      </c>
      <c r="AX446" s="13" t="s">
        <v>79</v>
      </c>
      <c r="AY446" s="235" t="s">
        <v>119</v>
      </c>
    </row>
    <row r="447" s="2" customFormat="1" ht="16.5" customHeight="1">
      <c r="A447" s="38"/>
      <c r="B447" s="39"/>
      <c r="C447" s="204" t="s">
        <v>931</v>
      </c>
      <c r="D447" s="204" t="s">
        <v>122</v>
      </c>
      <c r="E447" s="205" t="s">
        <v>932</v>
      </c>
      <c r="F447" s="206" t="s">
        <v>933</v>
      </c>
      <c r="G447" s="207" t="s">
        <v>488</v>
      </c>
      <c r="H447" s="208">
        <v>251.66</v>
      </c>
      <c r="I447" s="209"/>
      <c r="J447" s="210">
        <f>ROUND(I447*H447,2)</f>
        <v>0</v>
      </c>
      <c r="K447" s="206" t="s">
        <v>126</v>
      </c>
      <c r="L447" s="44"/>
      <c r="M447" s="211" t="s">
        <v>28</v>
      </c>
      <c r="N447" s="212" t="s">
        <v>42</v>
      </c>
      <c r="O447" s="84"/>
      <c r="P447" s="213">
        <f>O447*H447</f>
        <v>0</v>
      </c>
      <c r="Q447" s="213">
        <v>0.00034000000000000002</v>
      </c>
      <c r="R447" s="213">
        <f>Q447*H447</f>
        <v>0.085564399999999999</v>
      </c>
      <c r="S447" s="213">
        <v>0</v>
      </c>
      <c r="T447" s="214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15" t="s">
        <v>127</v>
      </c>
      <c r="AT447" s="215" t="s">
        <v>122</v>
      </c>
      <c r="AU447" s="215" t="s">
        <v>79</v>
      </c>
      <c r="AY447" s="17" t="s">
        <v>119</v>
      </c>
      <c r="BE447" s="216">
        <f>IF(N447="základní",J447,0)</f>
        <v>0</v>
      </c>
      <c r="BF447" s="216">
        <f>IF(N447="snížená",J447,0)</f>
        <v>0</v>
      </c>
      <c r="BG447" s="216">
        <f>IF(N447="zákl. přenesená",J447,0)</f>
        <v>0</v>
      </c>
      <c r="BH447" s="216">
        <f>IF(N447="sníž. přenesená",J447,0)</f>
        <v>0</v>
      </c>
      <c r="BI447" s="216">
        <f>IF(N447="nulová",J447,0)</f>
        <v>0</v>
      </c>
      <c r="BJ447" s="17" t="s">
        <v>79</v>
      </c>
      <c r="BK447" s="216">
        <f>ROUND(I447*H447,2)</f>
        <v>0</v>
      </c>
      <c r="BL447" s="17" t="s">
        <v>127</v>
      </c>
      <c r="BM447" s="215" t="s">
        <v>934</v>
      </c>
    </row>
    <row r="448" s="2" customFormat="1">
      <c r="A448" s="38"/>
      <c r="B448" s="39"/>
      <c r="C448" s="40"/>
      <c r="D448" s="217" t="s">
        <v>129</v>
      </c>
      <c r="E448" s="40"/>
      <c r="F448" s="218" t="s">
        <v>935</v>
      </c>
      <c r="G448" s="40"/>
      <c r="H448" s="40"/>
      <c r="I448" s="219"/>
      <c r="J448" s="40"/>
      <c r="K448" s="40"/>
      <c r="L448" s="44"/>
      <c r="M448" s="220"/>
      <c r="N448" s="221"/>
      <c r="O448" s="84"/>
      <c r="P448" s="84"/>
      <c r="Q448" s="84"/>
      <c r="R448" s="84"/>
      <c r="S448" s="84"/>
      <c r="T448" s="85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129</v>
      </c>
      <c r="AU448" s="17" t="s">
        <v>79</v>
      </c>
    </row>
    <row r="449" s="2" customFormat="1">
      <c r="A449" s="38"/>
      <c r="B449" s="39"/>
      <c r="C449" s="40"/>
      <c r="D449" s="222" t="s">
        <v>131</v>
      </c>
      <c r="E449" s="40"/>
      <c r="F449" s="223" t="s">
        <v>936</v>
      </c>
      <c r="G449" s="40"/>
      <c r="H449" s="40"/>
      <c r="I449" s="219"/>
      <c r="J449" s="40"/>
      <c r="K449" s="40"/>
      <c r="L449" s="44"/>
      <c r="M449" s="220"/>
      <c r="N449" s="221"/>
      <c r="O449" s="84"/>
      <c r="P449" s="84"/>
      <c r="Q449" s="84"/>
      <c r="R449" s="84"/>
      <c r="S449" s="84"/>
      <c r="T449" s="85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131</v>
      </c>
      <c r="AU449" s="17" t="s">
        <v>79</v>
      </c>
    </row>
    <row r="450" s="13" customFormat="1">
      <c r="A450" s="13"/>
      <c r="B450" s="225"/>
      <c r="C450" s="226"/>
      <c r="D450" s="217" t="s">
        <v>135</v>
      </c>
      <c r="E450" s="227" t="s">
        <v>28</v>
      </c>
      <c r="F450" s="228" t="s">
        <v>937</v>
      </c>
      <c r="G450" s="226"/>
      <c r="H450" s="229">
        <v>251.66</v>
      </c>
      <c r="I450" s="230"/>
      <c r="J450" s="226"/>
      <c r="K450" s="226"/>
      <c r="L450" s="231"/>
      <c r="M450" s="232"/>
      <c r="N450" s="233"/>
      <c r="O450" s="233"/>
      <c r="P450" s="233"/>
      <c r="Q450" s="233"/>
      <c r="R450" s="233"/>
      <c r="S450" s="233"/>
      <c r="T450" s="23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5" t="s">
        <v>135</v>
      </c>
      <c r="AU450" s="235" t="s">
        <v>79</v>
      </c>
      <c r="AV450" s="13" t="s">
        <v>81</v>
      </c>
      <c r="AW450" s="13" t="s">
        <v>33</v>
      </c>
      <c r="AX450" s="13" t="s">
        <v>79</v>
      </c>
      <c r="AY450" s="235" t="s">
        <v>119</v>
      </c>
    </row>
    <row r="451" s="2" customFormat="1" ht="16.5" customHeight="1">
      <c r="A451" s="38"/>
      <c r="B451" s="39"/>
      <c r="C451" s="204" t="s">
        <v>938</v>
      </c>
      <c r="D451" s="204" t="s">
        <v>122</v>
      </c>
      <c r="E451" s="205" t="s">
        <v>939</v>
      </c>
      <c r="F451" s="206" t="s">
        <v>940</v>
      </c>
      <c r="G451" s="207" t="s">
        <v>488</v>
      </c>
      <c r="H451" s="208">
        <v>430.95999999999998</v>
      </c>
      <c r="I451" s="209"/>
      <c r="J451" s="210">
        <f>ROUND(I451*H451,2)</f>
        <v>0</v>
      </c>
      <c r="K451" s="206" t="s">
        <v>126</v>
      </c>
      <c r="L451" s="44"/>
      <c r="M451" s="211" t="s">
        <v>28</v>
      </c>
      <c r="N451" s="212" t="s">
        <v>42</v>
      </c>
      <c r="O451" s="84"/>
      <c r="P451" s="213">
        <f>O451*H451</f>
        <v>0</v>
      </c>
      <c r="Q451" s="213">
        <v>0.00031</v>
      </c>
      <c r="R451" s="213">
        <f>Q451*H451</f>
        <v>0.13359759999999998</v>
      </c>
      <c r="S451" s="213">
        <v>0</v>
      </c>
      <c r="T451" s="214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15" t="s">
        <v>127</v>
      </c>
      <c r="AT451" s="215" t="s">
        <v>122</v>
      </c>
      <c r="AU451" s="215" t="s">
        <v>79</v>
      </c>
      <c r="AY451" s="17" t="s">
        <v>119</v>
      </c>
      <c r="BE451" s="216">
        <f>IF(N451="základní",J451,0)</f>
        <v>0</v>
      </c>
      <c r="BF451" s="216">
        <f>IF(N451="snížená",J451,0)</f>
        <v>0</v>
      </c>
      <c r="BG451" s="216">
        <f>IF(N451="zákl. přenesená",J451,0)</f>
        <v>0</v>
      </c>
      <c r="BH451" s="216">
        <f>IF(N451="sníž. přenesená",J451,0)</f>
        <v>0</v>
      </c>
      <c r="BI451" s="216">
        <f>IF(N451="nulová",J451,0)</f>
        <v>0</v>
      </c>
      <c r="BJ451" s="17" t="s">
        <v>79</v>
      </c>
      <c r="BK451" s="216">
        <f>ROUND(I451*H451,2)</f>
        <v>0</v>
      </c>
      <c r="BL451" s="17" t="s">
        <v>127</v>
      </c>
      <c r="BM451" s="215" t="s">
        <v>941</v>
      </c>
    </row>
    <row r="452" s="2" customFormat="1">
      <c r="A452" s="38"/>
      <c r="B452" s="39"/>
      <c r="C452" s="40"/>
      <c r="D452" s="217" t="s">
        <v>129</v>
      </c>
      <c r="E452" s="40"/>
      <c r="F452" s="218" t="s">
        <v>942</v>
      </c>
      <c r="G452" s="40"/>
      <c r="H452" s="40"/>
      <c r="I452" s="219"/>
      <c r="J452" s="40"/>
      <c r="K452" s="40"/>
      <c r="L452" s="44"/>
      <c r="M452" s="220"/>
      <c r="N452" s="221"/>
      <c r="O452" s="84"/>
      <c r="P452" s="84"/>
      <c r="Q452" s="84"/>
      <c r="R452" s="84"/>
      <c r="S452" s="84"/>
      <c r="T452" s="85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129</v>
      </c>
      <c r="AU452" s="17" t="s">
        <v>79</v>
      </c>
    </row>
    <row r="453" s="2" customFormat="1">
      <c r="A453" s="38"/>
      <c r="B453" s="39"/>
      <c r="C453" s="40"/>
      <c r="D453" s="222" t="s">
        <v>131</v>
      </c>
      <c r="E453" s="40"/>
      <c r="F453" s="223" t="s">
        <v>943</v>
      </c>
      <c r="G453" s="40"/>
      <c r="H453" s="40"/>
      <c r="I453" s="219"/>
      <c r="J453" s="40"/>
      <c r="K453" s="40"/>
      <c r="L453" s="44"/>
      <c r="M453" s="220"/>
      <c r="N453" s="221"/>
      <c r="O453" s="84"/>
      <c r="P453" s="84"/>
      <c r="Q453" s="84"/>
      <c r="R453" s="84"/>
      <c r="S453" s="84"/>
      <c r="T453" s="85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131</v>
      </c>
      <c r="AU453" s="17" t="s">
        <v>79</v>
      </c>
    </row>
    <row r="454" s="15" customFormat="1">
      <c r="A454" s="15"/>
      <c r="B454" s="250"/>
      <c r="C454" s="251"/>
      <c r="D454" s="217" t="s">
        <v>135</v>
      </c>
      <c r="E454" s="252" t="s">
        <v>28</v>
      </c>
      <c r="F454" s="253" t="s">
        <v>944</v>
      </c>
      <c r="G454" s="251"/>
      <c r="H454" s="252" t="s">
        <v>28</v>
      </c>
      <c r="I454" s="254"/>
      <c r="J454" s="251"/>
      <c r="K454" s="251"/>
      <c r="L454" s="255"/>
      <c r="M454" s="256"/>
      <c r="N454" s="257"/>
      <c r="O454" s="257"/>
      <c r="P454" s="257"/>
      <c r="Q454" s="257"/>
      <c r="R454" s="257"/>
      <c r="S454" s="257"/>
      <c r="T454" s="258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59" t="s">
        <v>135</v>
      </c>
      <c r="AU454" s="259" t="s">
        <v>79</v>
      </c>
      <c r="AV454" s="15" t="s">
        <v>79</v>
      </c>
      <c r="AW454" s="15" t="s">
        <v>33</v>
      </c>
      <c r="AX454" s="15" t="s">
        <v>71</v>
      </c>
      <c r="AY454" s="259" t="s">
        <v>119</v>
      </c>
    </row>
    <row r="455" s="13" customFormat="1">
      <c r="A455" s="13"/>
      <c r="B455" s="225"/>
      <c r="C455" s="226"/>
      <c r="D455" s="217" t="s">
        <v>135</v>
      </c>
      <c r="E455" s="227" t="s">
        <v>28</v>
      </c>
      <c r="F455" s="228" t="s">
        <v>945</v>
      </c>
      <c r="G455" s="226"/>
      <c r="H455" s="229">
        <v>179.30000000000001</v>
      </c>
      <c r="I455" s="230"/>
      <c r="J455" s="226"/>
      <c r="K455" s="226"/>
      <c r="L455" s="231"/>
      <c r="M455" s="232"/>
      <c r="N455" s="233"/>
      <c r="O455" s="233"/>
      <c r="P455" s="233"/>
      <c r="Q455" s="233"/>
      <c r="R455" s="233"/>
      <c r="S455" s="233"/>
      <c r="T455" s="23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5" t="s">
        <v>135</v>
      </c>
      <c r="AU455" s="235" t="s">
        <v>79</v>
      </c>
      <c r="AV455" s="13" t="s">
        <v>81</v>
      </c>
      <c r="AW455" s="13" t="s">
        <v>33</v>
      </c>
      <c r="AX455" s="13" t="s">
        <v>71</v>
      </c>
      <c r="AY455" s="235" t="s">
        <v>119</v>
      </c>
    </row>
    <row r="456" s="13" customFormat="1">
      <c r="A456" s="13"/>
      <c r="B456" s="225"/>
      <c r="C456" s="226"/>
      <c r="D456" s="217" t="s">
        <v>135</v>
      </c>
      <c r="E456" s="227" t="s">
        <v>28</v>
      </c>
      <c r="F456" s="228" t="s">
        <v>946</v>
      </c>
      <c r="G456" s="226"/>
      <c r="H456" s="229">
        <v>251.66</v>
      </c>
      <c r="I456" s="230"/>
      <c r="J456" s="226"/>
      <c r="K456" s="226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135</v>
      </c>
      <c r="AU456" s="235" t="s">
        <v>79</v>
      </c>
      <c r="AV456" s="13" t="s">
        <v>81</v>
      </c>
      <c r="AW456" s="13" t="s">
        <v>33</v>
      </c>
      <c r="AX456" s="13" t="s">
        <v>71</v>
      </c>
      <c r="AY456" s="235" t="s">
        <v>119</v>
      </c>
    </row>
    <row r="457" s="14" customFormat="1">
      <c r="A457" s="14"/>
      <c r="B457" s="239"/>
      <c r="C457" s="240"/>
      <c r="D457" s="217" t="s">
        <v>135</v>
      </c>
      <c r="E457" s="241" t="s">
        <v>28</v>
      </c>
      <c r="F457" s="242" t="s">
        <v>258</v>
      </c>
      <c r="G457" s="240"/>
      <c r="H457" s="243">
        <v>430.95999999999998</v>
      </c>
      <c r="I457" s="244"/>
      <c r="J457" s="240"/>
      <c r="K457" s="240"/>
      <c r="L457" s="245"/>
      <c r="M457" s="246"/>
      <c r="N457" s="247"/>
      <c r="O457" s="247"/>
      <c r="P457" s="247"/>
      <c r="Q457" s="247"/>
      <c r="R457" s="247"/>
      <c r="S457" s="247"/>
      <c r="T457" s="248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9" t="s">
        <v>135</v>
      </c>
      <c r="AU457" s="249" t="s">
        <v>79</v>
      </c>
      <c r="AV457" s="14" t="s">
        <v>127</v>
      </c>
      <c r="AW457" s="14" t="s">
        <v>33</v>
      </c>
      <c r="AX457" s="14" t="s">
        <v>79</v>
      </c>
      <c r="AY457" s="249" t="s">
        <v>119</v>
      </c>
    </row>
    <row r="458" s="2" customFormat="1" ht="21.75" customHeight="1">
      <c r="A458" s="38"/>
      <c r="B458" s="39"/>
      <c r="C458" s="204" t="s">
        <v>947</v>
      </c>
      <c r="D458" s="204" t="s">
        <v>122</v>
      </c>
      <c r="E458" s="205" t="s">
        <v>948</v>
      </c>
      <c r="F458" s="206" t="s">
        <v>949</v>
      </c>
      <c r="G458" s="207" t="s">
        <v>125</v>
      </c>
      <c r="H458" s="208">
        <v>430.95999999999998</v>
      </c>
      <c r="I458" s="209"/>
      <c r="J458" s="210">
        <f>ROUND(I458*H458,2)</f>
        <v>0</v>
      </c>
      <c r="K458" s="206" t="s">
        <v>126</v>
      </c>
      <c r="L458" s="44"/>
      <c r="M458" s="211" t="s">
        <v>28</v>
      </c>
      <c r="N458" s="212" t="s">
        <v>42</v>
      </c>
      <c r="O458" s="84"/>
      <c r="P458" s="213">
        <f>O458*H458</f>
        <v>0</v>
      </c>
      <c r="Q458" s="213">
        <v>0</v>
      </c>
      <c r="R458" s="213">
        <f>Q458*H458</f>
        <v>0</v>
      </c>
      <c r="S458" s="213">
        <v>0</v>
      </c>
      <c r="T458" s="214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15" t="s">
        <v>127</v>
      </c>
      <c r="AT458" s="215" t="s">
        <v>122</v>
      </c>
      <c r="AU458" s="215" t="s">
        <v>79</v>
      </c>
      <c r="AY458" s="17" t="s">
        <v>119</v>
      </c>
      <c r="BE458" s="216">
        <f>IF(N458="základní",J458,0)</f>
        <v>0</v>
      </c>
      <c r="BF458" s="216">
        <f>IF(N458="snížená",J458,0)</f>
        <v>0</v>
      </c>
      <c r="BG458" s="216">
        <f>IF(N458="zákl. přenesená",J458,0)</f>
        <v>0</v>
      </c>
      <c r="BH458" s="216">
        <f>IF(N458="sníž. přenesená",J458,0)</f>
        <v>0</v>
      </c>
      <c r="BI458" s="216">
        <f>IF(N458="nulová",J458,0)</f>
        <v>0</v>
      </c>
      <c r="BJ458" s="17" t="s">
        <v>79</v>
      </c>
      <c r="BK458" s="216">
        <f>ROUND(I458*H458,2)</f>
        <v>0</v>
      </c>
      <c r="BL458" s="17" t="s">
        <v>127</v>
      </c>
      <c r="BM458" s="215" t="s">
        <v>950</v>
      </c>
    </row>
    <row r="459" s="2" customFormat="1">
      <c r="A459" s="38"/>
      <c r="B459" s="39"/>
      <c r="C459" s="40"/>
      <c r="D459" s="217" t="s">
        <v>129</v>
      </c>
      <c r="E459" s="40"/>
      <c r="F459" s="218" t="s">
        <v>951</v>
      </c>
      <c r="G459" s="40"/>
      <c r="H459" s="40"/>
      <c r="I459" s="219"/>
      <c r="J459" s="40"/>
      <c r="K459" s="40"/>
      <c r="L459" s="44"/>
      <c r="M459" s="220"/>
      <c r="N459" s="221"/>
      <c r="O459" s="84"/>
      <c r="P459" s="84"/>
      <c r="Q459" s="84"/>
      <c r="R459" s="84"/>
      <c r="S459" s="84"/>
      <c r="T459" s="85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129</v>
      </c>
      <c r="AU459" s="17" t="s">
        <v>79</v>
      </c>
    </row>
    <row r="460" s="2" customFormat="1">
      <c r="A460" s="38"/>
      <c r="B460" s="39"/>
      <c r="C460" s="40"/>
      <c r="D460" s="222" t="s">
        <v>131</v>
      </c>
      <c r="E460" s="40"/>
      <c r="F460" s="223" t="s">
        <v>952</v>
      </c>
      <c r="G460" s="40"/>
      <c r="H460" s="40"/>
      <c r="I460" s="219"/>
      <c r="J460" s="40"/>
      <c r="K460" s="40"/>
      <c r="L460" s="44"/>
      <c r="M460" s="220"/>
      <c r="N460" s="221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131</v>
      </c>
      <c r="AU460" s="17" t="s">
        <v>79</v>
      </c>
    </row>
    <row r="461" s="2" customFormat="1">
      <c r="A461" s="38"/>
      <c r="B461" s="39"/>
      <c r="C461" s="40"/>
      <c r="D461" s="217" t="s">
        <v>133</v>
      </c>
      <c r="E461" s="40"/>
      <c r="F461" s="224" t="s">
        <v>953</v>
      </c>
      <c r="G461" s="40"/>
      <c r="H461" s="40"/>
      <c r="I461" s="219"/>
      <c r="J461" s="40"/>
      <c r="K461" s="40"/>
      <c r="L461" s="44"/>
      <c r="M461" s="220"/>
      <c r="N461" s="221"/>
      <c r="O461" s="84"/>
      <c r="P461" s="84"/>
      <c r="Q461" s="84"/>
      <c r="R461" s="84"/>
      <c r="S461" s="84"/>
      <c r="T461" s="85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133</v>
      </c>
      <c r="AU461" s="17" t="s">
        <v>79</v>
      </c>
    </row>
    <row r="462" s="13" customFormat="1">
      <c r="A462" s="13"/>
      <c r="B462" s="225"/>
      <c r="C462" s="226"/>
      <c r="D462" s="217" t="s">
        <v>135</v>
      </c>
      <c r="E462" s="227" t="s">
        <v>28</v>
      </c>
      <c r="F462" s="228" t="s">
        <v>945</v>
      </c>
      <c r="G462" s="226"/>
      <c r="H462" s="229">
        <v>179.30000000000001</v>
      </c>
      <c r="I462" s="230"/>
      <c r="J462" s="226"/>
      <c r="K462" s="226"/>
      <c r="L462" s="231"/>
      <c r="M462" s="232"/>
      <c r="N462" s="233"/>
      <c r="O462" s="233"/>
      <c r="P462" s="233"/>
      <c r="Q462" s="233"/>
      <c r="R462" s="233"/>
      <c r="S462" s="233"/>
      <c r="T462" s="23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5" t="s">
        <v>135</v>
      </c>
      <c r="AU462" s="235" t="s">
        <v>79</v>
      </c>
      <c r="AV462" s="13" t="s">
        <v>81</v>
      </c>
      <c r="AW462" s="13" t="s">
        <v>33</v>
      </c>
      <c r="AX462" s="13" t="s">
        <v>71</v>
      </c>
      <c r="AY462" s="235" t="s">
        <v>119</v>
      </c>
    </row>
    <row r="463" s="13" customFormat="1">
      <c r="A463" s="13"/>
      <c r="B463" s="225"/>
      <c r="C463" s="226"/>
      <c r="D463" s="217" t="s">
        <v>135</v>
      </c>
      <c r="E463" s="227" t="s">
        <v>28</v>
      </c>
      <c r="F463" s="228" t="s">
        <v>946</v>
      </c>
      <c r="G463" s="226"/>
      <c r="H463" s="229">
        <v>251.66</v>
      </c>
      <c r="I463" s="230"/>
      <c r="J463" s="226"/>
      <c r="K463" s="226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135</v>
      </c>
      <c r="AU463" s="235" t="s">
        <v>79</v>
      </c>
      <c r="AV463" s="13" t="s">
        <v>81</v>
      </c>
      <c r="AW463" s="13" t="s">
        <v>33</v>
      </c>
      <c r="AX463" s="13" t="s">
        <v>71</v>
      </c>
      <c r="AY463" s="235" t="s">
        <v>119</v>
      </c>
    </row>
    <row r="464" s="14" customFormat="1">
      <c r="A464" s="14"/>
      <c r="B464" s="239"/>
      <c r="C464" s="240"/>
      <c r="D464" s="217" t="s">
        <v>135</v>
      </c>
      <c r="E464" s="241" t="s">
        <v>28</v>
      </c>
      <c r="F464" s="242" t="s">
        <v>258</v>
      </c>
      <c r="G464" s="240"/>
      <c r="H464" s="243">
        <v>430.95999999999998</v>
      </c>
      <c r="I464" s="244"/>
      <c r="J464" s="240"/>
      <c r="K464" s="240"/>
      <c r="L464" s="245"/>
      <c r="M464" s="246"/>
      <c r="N464" s="247"/>
      <c r="O464" s="247"/>
      <c r="P464" s="247"/>
      <c r="Q464" s="247"/>
      <c r="R464" s="247"/>
      <c r="S464" s="247"/>
      <c r="T464" s="248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9" t="s">
        <v>135</v>
      </c>
      <c r="AU464" s="249" t="s">
        <v>79</v>
      </c>
      <c r="AV464" s="14" t="s">
        <v>127</v>
      </c>
      <c r="AW464" s="14" t="s">
        <v>33</v>
      </c>
      <c r="AX464" s="14" t="s">
        <v>79</v>
      </c>
      <c r="AY464" s="249" t="s">
        <v>119</v>
      </c>
    </row>
    <row r="465" s="2" customFormat="1" ht="16.5" customHeight="1">
      <c r="A465" s="38"/>
      <c r="B465" s="39"/>
      <c r="C465" s="204" t="s">
        <v>954</v>
      </c>
      <c r="D465" s="204" t="s">
        <v>122</v>
      </c>
      <c r="E465" s="205" t="s">
        <v>955</v>
      </c>
      <c r="F465" s="206" t="s">
        <v>956</v>
      </c>
      <c r="G465" s="207" t="s">
        <v>125</v>
      </c>
      <c r="H465" s="208">
        <v>179.30000000000001</v>
      </c>
      <c r="I465" s="209"/>
      <c r="J465" s="210">
        <f>ROUND(I465*H465,2)</f>
        <v>0</v>
      </c>
      <c r="K465" s="206" t="s">
        <v>126</v>
      </c>
      <c r="L465" s="44"/>
      <c r="M465" s="211" t="s">
        <v>28</v>
      </c>
      <c r="N465" s="212" t="s">
        <v>42</v>
      </c>
      <c r="O465" s="84"/>
      <c r="P465" s="213">
        <f>O465*H465</f>
        <v>0</v>
      </c>
      <c r="Q465" s="213">
        <v>0</v>
      </c>
      <c r="R465" s="213">
        <f>Q465*H465</f>
        <v>0</v>
      </c>
      <c r="S465" s="213">
        <v>0</v>
      </c>
      <c r="T465" s="214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15" t="s">
        <v>127</v>
      </c>
      <c r="AT465" s="215" t="s">
        <v>122</v>
      </c>
      <c r="AU465" s="215" t="s">
        <v>79</v>
      </c>
      <c r="AY465" s="17" t="s">
        <v>119</v>
      </c>
      <c r="BE465" s="216">
        <f>IF(N465="základní",J465,0)</f>
        <v>0</v>
      </c>
      <c r="BF465" s="216">
        <f>IF(N465="snížená",J465,0)</f>
        <v>0</v>
      </c>
      <c r="BG465" s="216">
        <f>IF(N465="zákl. přenesená",J465,0)</f>
        <v>0</v>
      </c>
      <c r="BH465" s="216">
        <f>IF(N465="sníž. přenesená",J465,0)</f>
        <v>0</v>
      </c>
      <c r="BI465" s="216">
        <f>IF(N465="nulová",J465,0)</f>
        <v>0</v>
      </c>
      <c r="BJ465" s="17" t="s">
        <v>79</v>
      </c>
      <c r="BK465" s="216">
        <f>ROUND(I465*H465,2)</f>
        <v>0</v>
      </c>
      <c r="BL465" s="17" t="s">
        <v>127</v>
      </c>
      <c r="BM465" s="215" t="s">
        <v>957</v>
      </c>
    </row>
    <row r="466" s="2" customFormat="1">
      <c r="A466" s="38"/>
      <c r="B466" s="39"/>
      <c r="C466" s="40"/>
      <c r="D466" s="217" t="s">
        <v>129</v>
      </c>
      <c r="E466" s="40"/>
      <c r="F466" s="218" t="s">
        <v>958</v>
      </c>
      <c r="G466" s="40"/>
      <c r="H466" s="40"/>
      <c r="I466" s="219"/>
      <c r="J466" s="40"/>
      <c r="K466" s="40"/>
      <c r="L466" s="44"/>
      <c r="M466" s="220"/>
      <c r="N466" s="221"/>
      <c r="O466" s="84"/>
      <c r="P466" s="84"/>
      <c r="Q466" s="84"/>
      <c r="R466" s="84"/>
      <c r="S466" s="84"/>
      <c r="T466" s="85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129</v>
      </c>
      <c r="AU466" s="17" t="s">
        <v>79</v>
      </c>
    </row>
    <row r="467" s="2" customFormat="1">
      <c r="A467" s="38"/>
      <c r="B467" s="39"/>
      <c r="C467" s="40"/>
      <c r="D467" s="222" t="s">
        <v>131</v>
      </c>
      <c r="E467" s="40"/>
      <c r="F467" s="223" t="s">
        <v>959</v>
      </c>
      <c r="G467" s="40"/>
      <c r="H467" s="40"/>
      <c r="I467" s="219"/>
      <c r="J467" s="40"/>
      <c r="K467" s="40"/>
      <c r="L467" s="44"/>
      <c r="M467" s="220"/>
      <c r="N467" s="221"/>
      <c r="O467" s="84"/>
      <c r="P467" s="84"/>
      <c r="Q467" s="84"/>
      <c r="R467" s="84"/>
      <c r="S467" s="84"/>
      <c r="T467" s="85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131</v>
      </c>
      <c r="AU467" s="17" t="s">
        <v>79</v>
      </c>
    </row>
    <row r="468" s="2" customFormat="1">
      <c r="A468" s="38"/>
      <c r="B468" s="39"/>
      <c r="C468" s="40"/>
      <c r="D468" s="217" t="s">
        <v>133</v>
      </c>
      <c r="E468" s="40"/>
      <c r="F468" s="224" t="s">
        <v>960</v>
      </c>
      <c r="G468" s="40"/>
      <c r="H468" s="40"/>
      <c r="I468" s="219"/>
      <c r="J468" s="40"/>
      <c r="K468" s="40"/>
      <c r="L468" s="44"/>
      <c r="M468" s="220"/>
      <c r="N468" s="221"/>
      <c r="O468" s="84"/>
      <c r="P468" s="84"/>
      <c r="Q468" s="84"/>
      <c r="R468" s="84"/>
      <c r="S468" s="84"/>
      <c r="T468" s="85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133</v>
      </c>
      <c r="AU468" s="17" t="s">
        <v>79</v>
      </c>
    </row>
    <row r="469" s="13" customFormat="1">
      <c r="A469" s="13"/>
      <c r="B469" s="225"/>
      <c r="C469" s="226"/>
      <c r="D469" s="217" t="s">
        <v>135</v>
      </c>
      <c r="E469" s="227" t="s">
        <v>28</v>
      </c>
      <c r="F469" s="228" t="s">
        <v>945</v>
      </c>
      <c r="G469" s="226"/>
      <c r="H469" s="229">
        <v>179.30000000000001</v>
      </c>
      <c r="I469" s="230"/>
      <c r="J469" s="226"/>
      <c r="K469" s="226"/>
      <c r="L469" s="231"/>
      <c r="M469" s="232"/>
      <c r="N469" s="233"/>
      <c r="O469" s="233"/>
      <c r="P469" s="233"/>
      <c r="Q469" s="233"/>
      <c r="R469" s="233"/>
      <c r="S469" s="233"/>
      <c r="T469" s="23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5" t="s">
        <v>135</v>
      </c>
      <c r="AU469" s="235" t="s">
        <v>79</v>
      </c>
      <c r="AV469" s="13" t="s">
        <v>81</v>
      </c>
      <c r="AW469" s="13" t="s">
        <v>33</v>
      </c>
      <c r="AX469" s="13" t="s">
        <v>79</v>
      </c>
      <c r="AY469" s="235" t="s">
        <v>119</v>
      </c>
    </row>
    <row r="470" s="12" customFormat="1" ht="25.92" customHeight="1">
      <c r="A470" s="12"/>
      <c r="B470" s="188"/>
      <c r="C470" s="189"/>
      <c r="D470" s="190" t="s">
        <v>70</v>
      </c>
      <c r="E470" s="191" t="s">
        <v>164</v>
      </c>
      <c r="F470" s="191" t="s">
        <v>961</v>
      </c>
      <c r="G470" s="189"/>
      <c r="H470" s="189"/>
      <c r="I470" s="192"/>
      <c r="J470" s="193">
        <f>BK470</f>
        <v>0</v>
      </c>
      <c r="K470" s="189"/>
      <c r="L470" s="194"/>
      <c r="M470" s="195"/>
      <c r="N470" s="196"/>
      <c r="O470" s="196"/>
      <c r="P470" s="197">
        <f>SUM(P471:P482)</f>
        <v>0</v>
      </c>
      <c r="Q470" s="196"/>
      <c r="R470" s="197">
        <f>SUM(R471:R482)</f>
        <v>0.079474199999999995</v>
      </c>
      <c r="S470" s="196"/>
      <c r="T470" s="198">
        <f>SUM(T471:T482)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199" t="s">
        <v>127</v>
      </c>
      <c r="AT470" s="200" t="s">
        <v>70</v>
      </c>
      <c r="AU470" s="200" t="s">
        <v>71</v>
      </c>
      <c r="AY470" s="199" t="s">
        <v>119</v>
      </c>
      <c r="BK470" s="201">
        <f>SUM(BK471:BK482)</f>
        <v>0</v>
      </c>
    </row>
    <row r="471" s="2" customFormat="1" ht="16.5" customHeight="1">
      <c r="A471" s="38"/>
      <c r="B471" s="39"/>
      <c r="C471" s="204" t="s">
        <v>962</v>
      </c>
      <c r="D471" s="204" t="s">
        <v>122</v>
      </c>
      <c r="E471" s="205" t="s">
        <v>963</v>
      </c>
      <c r="F471" s="206" t="s">
        <v>964</v>
      </c>
      <c r="G471" s="207" t="s">
        <v>125</v>
      </c>
      <c r="H471" s="208">
        <v>34.32</v>
      </c>
      <c r="I471" s="209"/>
      <c r="J471" s="210">
        <f>ROUND(I471*H471,2)</f>
        <v>0</v>
      </c>
      <c r="K471" s="206" t="s">
        <v>126</v>
      </c>
      <c r="L471" s="44"/>
      <c r="M471" s="211" t="s">
        <v>28</v>
      </c>
      <c r="N471" s="212" t="s">
        <v>42</v>
      </c>
      <c r="O471" s="84"/>
      <c r="P471" s="213">
        <f>O471*H471</f>
        <v>0</v>
      </c>
      <c r="Q471" s="213">
        <v>0.00081999999999999998</v>
      </c>
      <c r="R471" s="213">
        <f>Q471*H471</f>
        <v>0.028142399999999998</v>
      </c>
      <c r="S471" s="213">
        <v>0</v>
      </c>
      <c r="T471" s="214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15" t="s">
        <v>127</v>
      </c>
      <c r="AT471" s="215" t="s">
        <v>122</v>
      </c>
      <c r="AU471" s="215" t="s">
        <v>79</v>
      </c>
      <c r="AY471" s="17" t="s">
        <v>119</v>
      </c>
      <c r="BE471" s="216">
        <f>IF(N471="základní",J471,0)</f>
        <v>0</v>
      </c>
      <c r="BF471" s="216">
        <f>IF(N471="snížená",J471,0)</f>
        <v>0</v>
      </c>
      <c r="BG471" s="216">
        <f>IF(N471="zákl. přenesená",J471,0)</f>
        <v>0</v>
      </c>
      <c r="BH471" s="216">
        <f>IF(N471="sníž. přenesená",J471,0)</f>
        <v>0</v>
      </c>
      <c r="BI471" s="216">
        <f>IF(N471="nulová",J471,0)</f>
        <v>0</v>
      </c>
      <c r="BJ471" s="17" t="s">
        <v>79</v>
      </c>
      <c r="BK471" s="216">
        <f>ROUND(I471*H471,2)</f>
        <v>0</v>
      </c>
      <c r="BL471" s="17" t="s">
        <v>127</v>
      </c>
      <c r="BM471" s="215" t="s">
        <v>965</v>
      </c>
    </row>
    <row r="472" s="2" customFormat="1">
      <c r="A472" s="38"/>
      <c r="B472" s="39"/>
      <c r="C472" s="40"/>
      <c r="D472" s="217" t="s">
        <v>129</v>
      </c>
      <c r="E472" s="40"/>
      <c r="F472" s="218" t="s">
        <v>966</v>
      </c>
      <c r="G472" s="40"/>
      <c r="H472" s="40"/>
      <c r="I472" s="219"/>
      <c r="J472" s="40"/>
      <c r="K472" s="40"/>
      <c r="L472" s="44"/>
      <c r="M472" s="220"/>
      <c r="N472" s="221"/>
      <c r="O472" s="84"/>
      <c r="P472" s="84"/>
      <c r="Q472" s="84"/>
      <c r="R472" s="84"/>
      <c r="S472" s="84"/>
      <c r="T472" s="85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129</v>
      </c>
      <c r="AU472" s="17" t="s">
        <v>79</v>
      </c>
    </row>
    <row r="473" s="2" customFormat="1">
      <c r="A473" s="38"/>
      <c r="B473" s="39"/>
      <c r="C473" s="40"/>
      <c r="D473" s="222" t="s">
        <v>131</v>
      </c>
      <c r="E473" s="40"/>
      <c r="F473" s="223" t="s">
        <v>967</v>
      </c>
      <c r="G473" s="40"/>
      <c r="H473" s="40"/>
      <c r="I473" s="219"/>
      <c r="J473" s="40"/>
      <c r="K473" s="40"/>
      <c r="L473" s="44"/>
      <c r="M473" s="220"/>
      <c r="N473" s="221"/>
      <c r="O473" s="84"/>
      <c r="P473" s="84"/>
      <c r="Q473" s="84"/>
      <c r="R473" s="84"/>
      <c r="S473" s="84"/>
      <c r="T473" s="85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131</v>
      </c>
      <c r="AU473" s="17" t="s">
        <v>79</v>
      </c>
    </row>
    <row r="474" s="13" customFormat="1">
      <c r="A474" s="13"/>
      <c r="B474" s="225"/>
      <c r="C474" s="226"/>
      <c r="D474" s="217" t="s">
        <v>135</v>
      </c>
      <c r="E474" s="227" t="s">
        <v>28</v>
      </c>
      <c r="F474" s="228" t="s">
        <v>968</v>
      </c>
      <c r="G474" s="226"/>
      <c r="H474" s="229">
        <v>34.32</v>
      </c>
      <c r="I474" s="230"/>
      <c r="J474" s="226"/>
      <c r="K474" s="226"/>
      <c r="L474" s="231"/>
      <c r="M474" s="232"/>
      <c r="N474" s="233"/>
      <c r="O474" s="233"/>
      <c r="P474" s="233"/>
      <c r="Q474" s="233"/>
      <c r="R474" s="233"/>
      <c r="S474" s="233"/>
      <c r="T474" s="234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5" t="s">
        <v>135</v>
      </c>
      <c r="AU474" s="235" t="s">
        <v>79</v>
      </c>
      <c r="AV474" s="13" t="s">
        <v>81</v>
      </c>
      <c r="AW474" s="13" t="s">
        <v>33</v>
      </c>
      <c r="AX474" s="13" t="s">
        <v>79</v>
      </c>
      <c r="AY474" s="235" t="s">
        <v>119</v>
      </c>
    </row>
    <row r="475" s="2" customFormat="1" ht="16.5" customHeight="1">
      <c r="A475" s="38"/>
      <c r="B475" s="39"/>
      <c r="C475" s="204" t="s">
        <v>969</v>
      </c>
      <c r="D475" s="204" t="s">
        <v>122</v>
      </c>
      <c r="E475" s="205" t="s">
        <v>970</v>
      </c>
      <c r="F475" s="206" t="s">
        <v>971</v>
      </c>
      <c r="G475" s="207" t="s">
        <v>488</v>
      </c>
      <c r="H475" s="208">
        <v>73.415000000000006</v>
      </c>
      <c r="I475" s="209"/>
      <c r="J475" s="210">
        <f>ROUND(I475*H475,2)</f>
        <v>0</v>
      </c>
      <c r="K475" s="206" t="s">
        <v>126</v>
      </c>
      <c r="L475" s="44"/>
      <c r="M475" s="211" t="s">
        <v>28</v>
      </c>
      <c r="N475" s="212" t="s">
        <v>42</v>
      </c>
      <c r="O475" s="84"/>
      <c r="P475" s="213">
        <f>O475*H475</f>
        <v>0</v>
      </c>
      <c r="Q475" s="213">
        <v>0.00051999999999999995</v>
      </c>
      <c r="R475" s="213">
        <f>Q475*H475</f>
        <v>0.038175800000000003</v>
      </c>
      <c r="S475" s="213">
        <v>0</v>
      </c>
      <c r="T475" s="214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15" t="s">
        <v>247</v>
      </c>
      <c r="AT475" s="215" t="s">
        <v>122</v>
      </c>
      <c r="AU475" s="215" t="s">
        <v>79</v>
      </c>
      <c r="AY475" s="17" t="s">
        <v>119</v>
      </c>
      <c r="BE475" s="216">
        <f>IF(N475="základní",J475,0)</f>
        <v>0</v>
      </c>
      <c r="BF475" s="216">
        <f>IF(N475="snížená",J475,0)</f>
        <v>0</v>
      </c>
      <c r="BG475" s="216">
        <f>IF(N475="zákl. přenesená",J475,0)</f>
        <v>0</v>
      </c>
      <c r="BH475" s="216">
        <f>IF(N475="sníž. přenesená",J475,0)</f>
        <v>0</v>
      </c>
      <c r="BI475" s="216">
        <f>IF(N475="nulová",J475,0)</f>
        <v>0</v>
      </c>
      <c r="BJ475" s="17" t="s">
        <v>79</v>
      </c>
      <c r="BK475" s="216">
        <f>ROUND(I475*H475,2)</f>
        <v>0</v>
      </c>
      <c r="BL475" s="17" t="s">
        <v>247</v>
      </c>
      <c r="BM475" s="215" t="s">
        <v>972</v>
      </c>
    </row>
    <row r="476" s="2" customFormat="1">
      <c r="A476" s="38"/>
      <c r="B476" s="39"/>
      <c r="C476" s="40"/>
      <c r="D476" s="217" t="s">
        <v>129</v>
      </c>
      <c r="E476" s="40"/>
      <c r="F476" s="218" t="s">
        <v>973</v>
      </c>
      <c r="G476" s="40"/>
      <c r="H476" s="40"/>
      <c r="I476" s="219"/>
      <c r="J476" s="40"/>
      <c r="K476" s="40"/>
      <c r="L476" s="44"/>
      <c r="M476" s="220"/>
      <c r="N476" s="221"/>
      <c r="O476" s="84"/>
      <c r="P476" s="84"/>
      <c r="Q476" s="84"/>
      <c r="R476" s="84"/>
      <c r="S476" s="84"/>
      <c r="T476" s="85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129</v>
      </c>
      <c r="AU476" s="17" t="s">
        <v>79</v>
      </c>
    </row>
    <row r="477" s="2" customFormat="1">
      <c r="A477" s="38"/>
      <c r="B477" s="39"/>
      <c r="C477" s="40"/>
      <c r="D477" s="222" t="s">
        <v>131</v>
      </c>
      <c r="E477" s="40"/>
      <c r="F477" s="223" t="s">
        <v>974</v>
      </c>
      <c r="G477" s="40"/>
      <c r="H477" s="40"/>
      <c r="I477" s="219"/>
      <c r="J477" s="40"/>
      <c r="K477" s="40"/>
      <c r="L477" s="44"/>
      <c r="M477" s="220"/>
      <c r="N477" s="221"/>
      <c r="O477" s="84"/>
      <c r="P477" s="84"/>
      <c r="Q477" s="84"/>
      <c r="R477" s="84"/>
      <c r="S477" s="84"/>
      <c r="T477" s="85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131</v>
      </c>
      <c r="AU477" s="17" t="s">
        <v>79</v>
      </c>
    </row>
    <row r="478" s="13" customFormat="1">
      <c r="A478" s="13"/>
      <c r="B478" s="225"/>
      <c r="C478" s="226"/>
      <c r="D478" s="217" t="s">
        <v>135</v>
      </c>
      <c r="E478" s="227" t="s">
        <v>28</v>
      </c>
      <c r="F478" s="228" t="s">
        <v>975</v>
      </c>
      <c r="G478" s="226"/>
      <c r="H478" s="229">
        <v>73.415000000000006</v>
      </c>
      <c r="I478" s="230"/>
      <c r="J478" s="226"/>
      <c r="K478" s="226"/>
      <c r="L478" s="231"/>
      <c r="M478" s="232"/>
      <c r="N478" s="233"/>
      <c r="O478" s="233"/>
      <c r="P478" s="233"/>
      <c r="Q478" s="233"/>
      <c r="R478" s="233"/>
      <c r="S478" s="233"/>
      <c r="T478" s="23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5" t="s">
        <v>135</v>
      </c>
      <c r="AU478" s="235" t="s">
        <v>79</v>
      </c>
      <c r="AV478" s="13" t="s">
        <v>81</v>
      </c>
      <c r="AW478" s="13" t="s">
        <v>33</v>
      </c>
      <c r="AX478" s="13" t="s">
        <v>79</v>
      </c>
      <c r="AY478" s="235" t="s">
        <v>119</v>
      </c>
    </row>
    <row r="479" s="2" customFormat="1" ht="16.5" customHeight="1">
      <c r="A479" s="38"/>
      <c r="B479" s="39"/>
      <c r="C479" s="204" t="s">
        <v>976</v>
      </c>
      <c r="D479" s="204" t="s">
        <v>122</v>
      </c>
      <c r="E479" s="205" t="s">
        <v>977</v>
      </c>
      <c r="F479" s="206" t="s">
        <v>978</v>
      </c>
      <c r="G479" s="207" t="s">
        <v>488</v>
      </c>
      <c r="H479" s="208">
        <v>101.2</v>
      </c>
      <c r="I479" s="209"/>
      <c r="J479" s="210">
        <f>ROUND(I479*H479,2)</f>
        <v>0</v>
      </c>
      <c r="K479" s="206" t="s">
        <v>126</v>
      </c>
      <c r="L479" s="44"/>
      <c r="M479" s="211" t="s">
        <v>28</v>
      </c>
      <c r="N479" s="212" t="s">
        <v>42</v>
      </c>
      <c r="O479" s="84"/>
      <c r="P479" s="213">
        <f>O479*H479</f>
        <v>0</v>
      </c>
      <c r="Q479" s="213">
        <v>0.00012999999999999999</v>
      </c>
      <c r="R479" s="213">
        <f>Q479*H479</f>
        <v>0.013155999999999999</v>
      </c>
      <c r="S479" s="213">
        <v>0</v>
      </c>
      <c r="T479" s="214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15" t="s">
        <v>127</v>
      </c>
      <c r="AT479" s="215" t="s">
        <v>122</v>
      </c>
      <c r="AU479" s="215" t="s">
        <v>79</v>
      </c>
      <c r="AY479" s="17" t="s">
        <v>119</v>
      </c>
      <c r="BE479" s="216">
        <f>IF(N479="základní",J479,0)</f>
        <v>0</v>
      </c>
      <c r="BF479" s="216">
        <f>IF(N479="snížená",J479,0)</f>
        <v>0</v>
      </c>
      <c r="BG479" s="216">
        <f>IF(N479="zákl. přenesená",J479,0)</f>
        <v>0</v>
      </c>
      <c r="BH479" s="216">
        <f>IF(N479="sníž. přenesená",J479,0)</f>
        <v>0</v>
      </c>
      <c r="BI479" s="216">
        <f>IF(N479="nulová",J479,0)</f>
        <v>0</v>
      </c>
      <c r="BJ479" s="17" t="s">
        <v>79</v>
      </c>
      <c r="BK479" s="216">
        <f>ROUND(I479*H479,2)</f>
        <v>0</v>
      </c>
      <c r="BL479" s="17" t="s">
        <v>127</v>
      </c>
      <c r="BM479" s="215" t="s">
        <v>979</v>
      </c>
    </row>
    <row r="480" s="2" customFormat="1">
      <c r="A480" s="38"/>
      <c r="B480" s="39"/>
      <c r="C480" s="40"/>
      <c r="D480" s="217" t="s">
        <v>129</v>
      </c>
      <c r="E480" s="40"/>
      <c r="F480" s="218" t="s">
        <v>980</v>
      </c>
      <c r="G480" s="40"/>
      <c r="H480" s="40"/>
      <c r="I480" s="219"/>
      <c r="J480" s="40"/>
      <c r="K480" s="40"/>
      <c r="L480" s="44"/>
      <c r="M480" s="220"/>
      <c r="N480" s="221"/>
      <c r="O480" s="84"/>
      <c r="P480" s="84"/>
      <c r="Q480" s="84"/>
      <c r="R480" s="84"/>
      <c r="S480" s="84"/>
      <c r="T480" s="85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129</v>
      </c>
      <c r="AU480" s="17" t="s">
        <v>79</v>
      </c>
    </row>
    <row r="481" s="2" customFormat="1">
      <c r="A481" s="38"/>
      <c r="B481" s="39"/>
      <c r="C481" s="40"/>
      <c r="D481" s="222" t="s">
        <v>131</v>
      </c>
      <c r="E481" s="40"/>
      <c r="F481" s="223" t="s">
        <v>981</v>
      </c>
      <c r="G481" s="40"/>
      <c r="H481" s="40"/>
      <c r="I481" s="219"/>
      <c r="J481" s="40"/>
      <c r="K481" s="40"/>
      <c r="L481" s="44"/>
      <c r="M481" s="220"/>
      <c r="N481" s="221"/>
      <c r="O481" s="84"/>
      <c r="P481" s="84"/>
      <c r="Q481" s="84"/>
      <c r="R481" s="84"/>
      <c r="S481" s="84"/>
      <c r="T481" s="85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131</v>
      </c>
      <c r="AU481" s="17" t="s">
        <v>79</v>
      </c>
    </row>
    <row r="482" s="13" customFormat="1">
      <c r="A482" s="13"/>
      <c r="B482" s="225"/>
      <c r="C482" s="226"/>
      <c r="D482" s="217" t="s">
        <v>135</v>
      </c>
      <c r="E482" s="227" t="s">
        <v>28</v>
      </c>
      <c r="F482" s="228" t="s">
        <v>982</v>
      </c>
      <c r="G482" s="226"/>
      <c r="H482" s="229">
        <v>101.2</v>
      </c>
      <c r="I482" s="230"/>
      <c r="J482" s="226"/>
      <c r="K482" s="226"/>
      <c r="L482" s="231"/>
      <c r="M482" s="232"/>
      <c r="N482" s="233"/>
      <c r="O482" s="233"/>
      <c r="P482" s="233"/>
      <c r="Q482" s="233"/>
      <c r="R482" s="233"/>
      <c r="S482" s="233"/>
      <c r="T482" s="23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5" t="s">
        <v>135</v>
      </c>
      <c r="AU482" s="235" t="s">
        <v>79</v>
      </c>
      <c r="AV482" s="13" t="s">
        <v>81</v>
      </c>
      <c r="AW482" s="13" t="s">
        <v>33</v>
      </c>
      <c r="AX482" s="13" t="s">
        <v>79</v>
      </c>
      <c r="AY482" s="235" t="s">
        <v>119</v>
      </c>
    </row>
    <row r="483" s="12" customFormat="1" ht="25.92" customHeight="1">
      <c r="A483" s="12"/>
      <c r="B483" s="188"/>
      <c r="C483" s="189"/>
      <c r="D483" s="190" t="s">
        <v>70</v>
      </c>
      <c r="E483" s="191" t="s">
        <v>983</v>
      </c>
      <c r="F483" s="191" t="s">
        <v>984</v>
      </c>
      <c r="G483" s="189"/>
      <c r="H483" s="189"/>
      <c r="I483" s="192"/>
      <c r="J483" s="193">
        <f>BK483</f>
        <v>0</v>
      </c>
      <c r="K483" s="189"/>
      <c r="L483" s="194"/>
      <c r="M483" s="195"/>
      <c r="N483" s="196"/>
      <c r="O483" s="196"/>
      <c r="P483" s="197">
        <f>SUM(P484:P567)</f>
        <v>0</v>
      </c>
      <c r="Q483" s="196"/>
      <c r="R483" s="197">
        <f>SUM(R484:R567)</f>
        <v>4.4994291400000002</v>
      </c>
      <c r="S483" s="196"/>
      <c r="T483" s="198">
        <f>SUM(T484:T567)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199" t="s">
        <v>127</v>
      </c>
      <c r="AT483" s="200" t="s">
        <v>70</v>
      </c>
      <c r="AU483" s="200" t="s">
        <v>71</v>
      </c>
      <c r="AY483" s="199" t="s">
        <v>119</v>
      </c>
      <c r="BK483" s="201">
        <f>SUM(BK484:BK567)</f>
        <v>0</v>
      </c>
    </row>
    <row r="484" s="2" customFormat="1" ht="16.5" customHeight="1">
      <c r="A484" s="38"/>
      <c r="B484" s="39"/>
      <c r="C484" s="204" t="s">
        <v>985</v>
      </c>
      <c r="D484" s="204" t="s">
        <v>122</v>
      </c>
      <c r="E484" s="205" t="s">
        <v>986</v>
      </c>
      <c r="F484" s="206" t="s">
        <v>987</v>
      </c>
      <c r="G484" s="207" t="s">
        <v>488</v>
      </c>
      <c r="H484" s="208">
        <v>75.602999999999994</v>
      </c>
      <c r="I484" s="209"/>
      <c r="J484" s="210">
        <f>ROUND(I484*H484,2)</f>
        <v>0</v>
      </c>
      <c r="K484" s="206" t="s">
        <v>126</v>
      </c>
      <c r="L484" s="44"/>
      <c r="M484" s="211" t="s">
        <v>28</v>
      </c>
      <c r="N484" s="212" t="s">
        <v>42</v>
      </c>
      <c r="O484" s="84"/>
      <c r="P484" s="213">
        <f>O484*H484</f>
        <v>0</v>
      </c>
      <c r="Q484" s="213">
        <v>0</v>
      </c>
      <c r="R484" s="213">
        <f>Q484*H484</f>
        <v>0</v>
      </c>
      <c r="S484" s="213">
        <v>0</v>
      </c>
      <c r="T484" s="214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15" t="s">
        <v>247</v>
      </c>
      <c r="AT484" s="215" t="s">
        <v>122</v>
      </c>
      <c r="AU484" s="215" t="s">
        <v>79</v>
      </c>
      <c r="AY484" s="17" t="s">
        <v>119</v>
      </c>
      <c r="BE484" s="216">
        <f>IF(N484="základní",J484,0)</f>
        <v>0</v>
      </c>
      <c r="BF484" s="216">
        <f>IF(N484="snížená",J484,0)</f>
        <v>0</v>
      </c>
      <c r="BG484" s="216">
        <f>IF(N484="zákl. přenesená",J484,0)</f>
        <v>0</v>
      </c>
      <c r="BH484" s="216">
        <f>IF(N484="sníž. přenesená",J484,0)</f>
        <v>0</v>
      </c>
      <c r="BI484" s="216">
        <f>IF(N484="nulová",J484,0)</f>
        <v>0</v>
      </c>
      <c r="BJ484" s="17" t="s">
        <v>79</v>
      </c>
      <c r="BK484" s="216">
        <f>ROUND(I484*H484,2)</f>
        <v>0</v>
      </c>
      <c r="BL484" s="17" t="s">
        <v>247</v>
      </c>
      <c r="BM484" s="215" t="s">
        <v>988</v>
      </c>
    </row>
    <row r="485" s="2" customFormat="1">
      <c r="A485" s="38"/>
      <c r="B485" s="39"/>
      <c r="C485" s="40"/>
      <c r="D485" s="217" t="s">
        <v>129</v>
      </c>
      <c r="E485" s="40"/>
      <c r="F485" s="218" t="s">
        <v>989</v>
      </c>
      <c r="G485" s="40"/>
      <c r="H485" s="40"/>
      <c r="I485" s="219"/>
      <c r="J485" s="40"/>
      <c r="K485" s="40"/>
      <c r="L485" s="44"/>
      <c r="M485" s="220"/>
      <c r="N485" s="221"/>
      <c r="O485" s="84"/>
      <c r="P485" s="84"/>
      <c r="Q485" s="84"/>
      <c r="R485" s="84"/>
      <c r="S485" s="84"/>
      <c r="T485" s="85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129</v>
      </c>
      <c r="AU485" s="17" t="s">
        <v>79</v>
      </c>
    </row>
    <row r="486" s="2" customFormat="1">
      <c r="A486" s="38"/>
      <c r="B486" s="39"/>
      <c r="C486" s="40"/>
      <c r="D486" s="222" t="s">
        <v>131</v>
      </c>
      <c r="E486" s="40"/>
      <c r="F486" s="223" t="s">
        <v>990</v>
      </c>
      <c r="G486" s="40"/>
      <c r="H486" s="40"/>
      <c r="I486" s="219"/>
      <c r="J486" s="40"/>
      <c r="K486" s="40"/>
      <c r="L486" s="44"/>
      <c r="M486" s="220"/>
      <c r="N486" s="221"/>
      <c r="O486" s="84"/>
      <c r="P486" s="84"/>
      <c r="Q486" s="84"/>
      <c r="R486" s="84"/>
      <c r="S486" s="84"/>
      <c r="T486" s="85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131</v>
      </c>
      <c r="AU486" s="17" t="s">
        <v>79</v>
      </c>
    </row>
    <row r="487" s="13" customFormat="1">
      <c r="A487" s="13"/>
      <c r="B487" s="225"/>
      <c r="C487" s="226"/>
      <c r="D487" s="217" t="s">
        <v>135</v>
      </c>
      <c r="E487" s="227" t="s">
        <v>28</v>
      </c>
      <c r="F487" s="228" t="s">
        <v>991</v>
      </c>
      <c r="G487" s="226"/>
      <c r="H487" s="229">
        <v>59.603000000000002</v>
      </c>
      <c r="I487" s="230"/>
      <c r="J487" s="226"/>
      <c r="K487" s="226"/>
      <c r="L487" s="231"/>
      <c r="M487" s="232"/>
      <c r="N487" s="233"/>
      <c r="O487" s="233"/>
      <c r="P487" s="233"/>
      <c r="Q487" s="233"/>
      <c r="R487" s="233"/>
      <c r="S487" s="233"/>
      <c r="T487" s="23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5" t="s">
        <v>135</v>
      </c>
      <c r="AU487" s="235" t="s">
        <v>79</v>
      </c>
      <c r="AV487" s="13" t="s">
        <v>81</v>
      </c>
      <c r="AW487" s="13" t="s">
        <v>33</v>
      </c>
      <c r="AX487" s="13" t="s">
        <v>71</v>
      </c>
      <c r="AY487" s="235" t="s">
        <v>119</v>
      </c>
    </row>
    <row r="488" s="13" customFormat="1">
      <c r="A488" s="13"/>
      <c r="B488" s="225"/>
      <c r="C488" s="226"/>
      <c r="D488" s="217" t="s">
        <v>135</v>
      </c>
      <c r="E488" s="227" t="s">
        <v>28</v>
      </c>
      <c r="F488" s="228" t="s">
        <v>992</v>
      </c>
      <c r="G488" s="226"/>
      <c r="H488" s="229">
        <v>16</v>
      </c>
      <c r="I488" s="230"/>
      <c r="J488" s="226"/>
      <c r="K488" s="226"/>
      <c r="L488" s="231"/>
      <c r="M488" s="232"/>
      <c r="N488" s="233"/>
      <c r="O488" s="233"/>
      <c r="P488" s="233"/>
      <c r="Q488" s="233"/>
      <c r="R488" s="233"/>
      <c r="S488" s="233"/>
      <c r="T488" s="23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5" t="s">
        <v>135</v>
      </c>
      <c r="AU488" s="235" t="s">
        <v>79</v>
      </c>
      <c r="AV488" s="13" t="s">
        <v>81</v>
      </c>
      <c r="AW488" s="13" t="s">
        <v>33</v>
      </c>
      <c r="AX488" s="13" t="s">
        <v>71</v>
      </c>
      <c r="AY488" s="235" t="s">
        <v>119</v>
      </c>
    </row>
    <row r="489" s="14" customFormat="1">
      <c r="A489" s="14"/>
      <c r="B489" s="239"/>
      <c r="C489" s="240"/>
      <c r="D489" s="217" t="s">
        <v>135</v>
      </c>
      <c r="E489" s="241" t="s">
        <v>28</v>
      </c>
      <c r="F489" s="242" t="s">
        <v>258</v>
      </c>
      <c r="G489" s="240"/>
      <c r="H489" s="243">
        <v>75.602999999999994</v>
      </c>
      <c r="I489" s="244"/>
      <c r="J489" s="240"/>
      <c r="K489" s="240"/>
      <c r="L489" s="245"/>
      <c r="M489" s="246"/>
      <c r="N489" s="247"/>
      <c r="O489" s="247"/>
      <c r="P489" s="247"/>
      <c r="Q489" s="247"/>
      <c r="R489" s="247"/>
      <c r="S489" s="247"/>
      <c r="T489" s="248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9" t="s">
        <v>135</v>
      </c>
      <c r="AU489" s="249" t="s">
        <v>79</v>
      </c>
      <c r="AV489" s="14" t="s">
        <v>127</v>
      </c>
      <c r="AW489" s="14" t="s">
        <v>33</v>
      </c>
      <c r="AX489" s="14" t="s">
        <v>79</v>
      </c>
      <c r="AY489" s="249" t="s">
        <v>119</v>
      </c>
    </row>
    <row r="490" s="2" customFormat="1" ht="16.5" customHeight="1">
      <c r="A490" s="38"/>
      <c r="B490" s="39"/>
      <c r="C490" s="260" t="s">
        <v>993</v>
      </c>
      <c r="D490" s="260" t="s">
        <v>267</v>
      </c>
      <c r="E490" s="261" t="s">
        <v>994</v>
      </c>
      <c r="F490" s="262" t="s">
        <v>995</v>
      </c>
      <c r="G490" s="263" t="s">
        <v>328</v>
      </c>
      <c r="H490" s="264">
        <v>0.023</v>
      </c>
      <c r="I490" s="265"/>
      <c r="J490" s="266">
        <f>ROUND(I490*H490,2)</f>
        <v>0</v>
      </c>
      <c r="K490" s="262" t="s">
        <v>126</v>
      </c>
      <c r="L490" s="267"/>
      <c r="M490" s="268" t="s">
        <v>28</v>
      </c>
      <c r="N490" s="269" t="s">
        <v>42</v>
      </c>
      <c r="O490" s="84"/>
      <c r="P490" s="213">
        <f>O490*H490</f>
        <v>0</v>
      </c>
      <c r="Q490" s="213">
        <v>1</v>
      </c>
      <c r="R490" s="213">
        <f>Q490*H490</f>
        <v>0.023</v>
      </c>
      <c r="S490" s="213">
        <v>0</v>
      </c>
      <c r="T490" s="214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15" t="s">
        <v>247</v>
      </c>
      <c r="AT490" s="215" t="s">
        <v>267</v>
      </c>
      <c r="AU490" s="215" t="s">
        <v>79</v>
      </c>
      <c r="AY490" s="17" t="s">
        <v>119</v>
      </c>
      <c r="BE490" s="216">
        <f>IF(N490="základní",J490,0)</f>
        <v>0</v>
      </c>
      <c r="BF490" s="216">
        <f>IF(N490="snížená",J490,0)</f>
        <v>0</v>
      </c>
      <c r="BG490" s="216">
        <f>IF(N490="zákl. přenesená",J490,0)</f>
        <v>0</v>
      </c>
      <c r="BH490" s="216">
        <f>IF(N490="sníž. přenesená",J490,0)</f>
        <v>0</v>
      </c>
      <c r="BI490" s="216">
        <f>IF(N490="nulová",J490,0)</f>
        <v>0</v>
      </c>
      <c r="BJ490" s="17" t="s">
        <v>79</v>
      </c>
      <c r="BK490" s="216">
        <f>ROUND(I490*H490,2)</f>
        <v>0</v>
      </c>
      <c r="BL490" s="17" t="s">
        <v>247</v>
      </c>
      <c r="BM490" s="215" t="s">
        <v>996</v>
      </c>
    </row>
    <row r="491" s="2" customFormat="1">
      <c r="A491" s="38"/>
      <c r="B491" s="39"/>
      <c r="C491" s="40"/>
      <c r="D491" s="217" t="s">
        <v>129</v>
      </c>
      <c r="E491" s="40"/>
      <c r="F491" s="218" t="s">
        <v>995</v>
      </c>
      <c r="G491" s="40"/>
      <c r="H491" s="40"/>
      <c r="I491" s="219"/>
      <c r="J491" s="40"/>
      <c r="K491" s="40"/>
      <c r="L491" s="44"/>
      <c r="M491" s="220"/>
      <c r="N491" s="221"/>
      <c r="O491" s="84"/>
      <c r="P491" s="84"/>
      <c r="Q491" s="84"/>
      <c r="R491" s="84"/>
      <c r="S491" s="84"/>
      <c r="T491" s="85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129</v>
      </c>
      <c r="AU491" s="17" t="s">
        <v>79</v>
      </c>
    </row>
    <row r="492" s="13" customFormat="1">
      <c r="A492" s="13"/>
      <c r="B492" s="225"/>
      <c r="C492" s="226"/>
      <c r="D492" s="217" t="s">
        <v>135</v>
      </c>
      <c r="E492" s="226"/>
      <c r="F492" s="228" t="s">
        <v>997</v>
      </c>
      <c r="G492" s="226"/>
      <c r="H492" s="229">
        <v>0.023</v>
      </c>
      <c r="I492" s="230"/>
      <c r="J492" s="226"/>
      <c r="K492" s="226"/>
      <c r="L492" s="231"/>
      <c r="M492" s="232"/>
      <c r="N492" s="233"/>
      <c r="O492" s="233"/>
      <c r="P492" s="233"/>
      <c r="Q492" s="233"/>
      <c r="R492" s="233"/>
      <c r="S492" s="233"/>
      <c r="T492" s="23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5" t="s">
        <v>135</v>
      </c>
      <c r="AU492" s="235" t="s">
        <v>79</v>
      </c>
      <c r="AV492" s="13" t="s">
        <v>81</v>
      </c>
      <c r="AW492" s="13" t="s">
        <v>4</v>
      </c>
      <c r="AX492" s="13" t="s">
        <v>79</v>
      </c>
      <c r="AY492" s="235" t="s">
        <v>119</v>
      </c>
    </row>
    <row r="493" s="2" customFormat="1" ht="16.5" customHeight="1">
      <c r="A493" s="38"/>
      <c r="B493" s="39"/>
      <c r="C493" s="204" t="s">
        <v>998</v>
      </c>
      <c r="D493" s="204" t="s">
        <v>122</v>
      </c>
      <c r="E493" s="205" t="s">
        <v>999</v>
      </c>
      <c r="F493" s="206" t="s">
        <v>1000</v>
      </c>
      <c r="G493" s="207" t="s">
        <v>125</v>
      </c>
      <c r="H493" s="208">
        <v>12.425000000000001</v>
      </c>
      <c r="I493" s="209"/>
      <c r="J493" s="210">
        <f>ROUND(I493*H493,2)</f>
        <v>0</v>
      </c>
      <c r="K493" s="206" t="s">
        <v>126</v>
      </c>
      <c r="L493" s="44"/>
      <c r="M493" s="211" t="s">
        <v>28</v>
      </c>
      <c r="N493" s="212" t="s">
        <v>42</v>
      </c>
      <c r="O493" s="84"/>
      <c r="P493" s="213">
        <f>O493*H493</f>
        <v>0</v>
      </c>
      <c r="Q493" s="213">
        <v>0</v>
      </c>
      <c r="R493" s="213">
        <f>Q493*H493</f>
        <v>0</v>
      </c>
      <c r="S493" s="213">
        <v>0</v>
      </c>
      <c r="T493" s="214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15" t="s">
        <v>247</v>
      </c>
      <c r="AT493" s="215" t="s">
        <v>122</v>
      </c>
      <c r="AU493" s="215" t="s">
        <v>79</v>
      </c>
      <c r="AY493" s="17" t="s">
        <v>119</v>
      </c>
      <c r="BE493" s="216">
        <f>IF(N493="základní",J493,0)</f>
        <v>0</v>
      </c>
      <c r="BF493" s="216">
        <f>IF(N493="snížená",J493,0)</f>
        <v>0</v>
      </c>
      <c r="BG493" s="216">
        <f>IF(N493="zákl. přenesená",J493,0)</f>
        <v>0</v>
      </c>
      <c r="BH493" s="216">
        <f>IF(N493="sníž. přenesená",J493,0)</f>
        <v>0</v>
      </c>
      <c r="BI493" s="216">
        <f>IF(N493="nulová",J493,0)</f>
        <v>0</v>
      </c>
      <c r="BJ493" s="17" t="s">
        <v>79</v>
      </c>
      <c r="BK493" s="216">
        <f>ROUND(I493*H493,2)</f>
        <v>0</v>
      </c>
      <c r="BL493" s="17" t="s">
        <v>247</v>
      </c>
      <c r="BM493" s="215" t="s">
        <v>1001</v>
      </c>
    </row>
    <row r="494" s="2" customFormat="1">
      <c r="A494" s="38"/>
      <c r="B494" s="39"/>
      <c r="C494" s="40"/>
      <c r="D494" s="217" t="s">
        <v>129</v>
      </c>
      <c r="E494" s="40"/>
      <c r="F494" s="218" t="s">
        <v>1002</v>
      </c>
      <c r="G494" s="40"/>
      <c r="H494" s="40"/>
      <c r="I494" s="219"/>
      <c r="J494" s="40"/>
      <c r="K494" s="40"/>
      <c r="L494" s="44"/>
      <c r="M494" s="220"/>
      <c r="N494" s="221"/>
      <c r="O494" s="84"/>
      <c r="P494" s="84"/>
      <c r="Q494" s="84"/>
      <c r="R494" s="84"/>
      <c r="S494" s="84"/>
      <c r="T494" s="85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129</v>
      </c>
      <c r="AU494" s="17" t="s">
        <v>79</v>
      </c>
    </row>
    <row r="495" s="2" customFormat="1">
      <c r="A495" s="38"/>
      <c r="B495" s="39"/>
      <c r="C495" s="40"/>
      <c r="D495" s="222" t="s">
        <v>131</v>
      </c>
      <c r="E495" s="40"/>
      <c r="F495" s="223" t="s">
        <v>1003</v>
      </c>
      <c r="G495" s="40"/>
      <c r="H495" s="40"/>
      <c r="I495" s="219"/>
      <c r="J495" s="40"/>
      <c r="K495" s="40"/>
      <c r="L495" s="44"/>
      <c r="M495" s="220"/>
      <c r="N495" s="221"/>
      <c r="O495" s="84"/>
      <c r="P495" s="84"/>
      <c r="Q495" s="84"/>
      <c r="R495" s="84"/>
      <c r="S495" s="84"/>
      <c r="T495" s="85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7" t="s">
        <v>131</v>
      </c>
      <c r="AU495" s="17" t="s">
        <v>79</v>
      </c>
    </row>
    <row r="496" s="15" customFormat="1">
      <c r="A496" s="15"/>
      <c r="B496" s="250"/>
      <c r="C496" s="251"/>
      <c r="D496" s="217" t="s">
        <v>135</v>
      </c>
      <c r="E496" s="252" t="s">
        <v>28</v>
      </c>
      <c r="F496" s="253" t="s">
        <v>1004</v>
      </c>
      <c r="G496" s="251"/>
      <c r="H496" s="252" t="s">
        <v>28</v>
      </c>
      <c r="I496" s="254"/>
      <c r="J496" s="251"/>
      <c r="K496" s="251"/>
      <c r="L496" s="255"/>
      <c r="M496" s="256"/>
      <c r="N496" s="257"/>
      <c r="O496" s="257"/>
      <c r="P496" s="257"/>
      <c r="Q496" s="257"/>
      <c r="R496" s="257"/>
      <c r="S496" s="257"/>
      <c r="T496" s="258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59" t="s">
        <v>135</v>
      </c>
      <c r="AU496" s="259" t="s">
        <v>79</v>
      </c>
      <c r="AV496" s="15" t="s">
        <v>79</v>
      </c>
      <c r="AW496" s="15" t="s">
        <v>33</v>
      </c>
      <c r="AX496" s="15" t="s">
        <v>71</v>
      </c>
      <c r="AY496" s="259" t="s">
        <v>119</v>
      </c>
    </row>
    <row r="497" s="13" customFormat="1">
      <c r="A497" s="13"/>
      <c r="B497" s="225"/>
      <c r="C497" s="226"/>
      <c r="D497" s="217" t="s">
        <v>135</v>
      </c>
      <c r="E497" s="227" t="s">
        <v>28</v>
      </c>
      <c r="F497" s="228" t="s">
        <v>1005</v>
      </c>
      <c r="G497" s="226"/>
      <c r="H497" s="229">
        <v>8.8249999999999993</v>
      </c>
      <c r="I497" s="230"/>
      <c r="J497" s="226"/>
      <c r="K497" s="226"/>
      <c r="L497" s="231"/>
      <c r="M497" s="232"/>
      <c r="N497" s="233"/>
      <c r="O497" s="233"/>
      <c r="P497" s="233"/>
      <c r="Q497" s="233"/>
      <c r="R497" s="233"/>
      <c r="S497" s="233"/>
      <c r="T497" s="23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5" t="s">
        <v>135</v>
      </c>
      <c r="AU497" s="235" t="s">
        <v>79</v>
      </c>
      <c r="AV497" s="13" t="s">
        <v>81</v>
      </c>
      <c r="AW497" s="13" t="s">
        <v>33</v>
      </c>
      <c r="AX497" s="13" t="s">
        <v>71</v>
      </c>
      <c r="AY497" s="235" t="s">
        <v>119</v>
      </c>
    </row>
    <row r="498" s="13" customFormat="1">
      <c r="A498" s="13"/>
      <c r="B498" s="225"/>
      <c r="C498" s="226"/>
      <c r="D498" s="217" t="s">
        <v>135</v>
      </c>
      <c r="E498" s="227" t="s">
        <v>28</v>
      </c>
      <c r="F498" s="228" t="s">
        <v>1006</v>
      </c>
      <c r="G498" s="226"/>
      <c r="H498" s="229">
        <v>3.6000000000000001</v>
      </c>
      <c r="I498" s="230"/>
      <c r="J498" s="226"/>
      <c r="K498" s="226"/>
      <c r="L498" s="231"/>
      <c r="M498" s="232"/>
      <c r="N498" s="233"/>
      <c r="O498" s="233"/>
      <c r="P498" s="233"/>
      <c r="Q498" s="233"/>
      <c r="R498" s="233"/>
      <c r="S498" s="233"/>
      <c r="T498" s="234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5" t="s">
        <v>135</v>
      </c>
      <c r="AU498" s="235" t="s">
        <v>79</v>
      </c>
      <c r="AV498" s="13" t="s">
        <v>81</v>
      </c>
      <c r="AW498" s="13" t="s">
        <v>33</v>
      </c>
      <c r="AX498" s="13" t="s">
        <v>71</v>
      </c>
      <c r="AY498" s="235" t="s">
        <v>119</v>
      </c>
    </row>
    <row r="499" s="14" customFormat="1">
      <c r="A499" s="14"/>
      <c r="B499" s="239"/>
      <c r="C499" s="240"/>
      <c r="D499" s="217" t="s">
        <v>135</v>
      </c>
      <c r="E499" s="241" t="s">
        <v>28</v>
      </c>
      <c r="F499" s="242" t="s">
        <v>258</v>
      </c>
      <c r="G499" s="240"/>
      <c r="H499" s="243">
        <v>12.425000000000001</v>
      </c>
      <c r="I499" s="244"/>
      <c r="J499" s="240"/>
      <c r="K499" s="240"/>
      <c r="L499" s="245"/>
      <c r="M499" s="246"/>
      <c r="N499" s="247"/>
      <c r="O499" s="247"/>
      <c r="P499" s="247"/>
      <c r="Q499" s="247"/>
      <c r="R499" s="247"/>
      <c r="S499" s="247"/>
      <c r="T499" s="248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9" t="s">
        <v>135</v>
      </c>
      <c r="AU499" s="249" t="s">
        <v>79</v>
      </c>
      <c r="AV499" s="14" t="s">
        <v>127</v>
      </c>
      <c r="AW499" s="14" t="s">
        <v>33</v>
      </c>
      <c r="AX499" s="14" t="s">
        <v>79</v>
      </c>
      <c r="AY499" s="249" t="s">
        <v>119</v>
      </c>
    </row>
    <row r="500" s="2" customFormat="1" ht="16.5" customHeight="1">
      <c r="A500" s="38"/>
      <c r="B500" s="39"/>
      <c r="C500" s="260" t="s">
        <v>1007</v>
      </c>
      <c r="D500" s="260" t="s">
        <v>267</v>
      </c>
      <c r="E500" s="261" t="s">
        <v>1008</v>
      </c>
      <c r="F500" s="262" t="s">
        <v>1009</v>
      </c>
      <c r="G500" s="263" t="s">
        <v>328</v>
      </c>
      <c r="H500" s="264">
        <v>0.012999999999999999</v>
      </c>
      <c r="I500" s="265"/>
      <c r="J500" s="266">
        <f>ROUND(I500*H500,2)</f>
        <v>0</v>
      </c>
      <c r="K500" s="262" t="s">
        <v>126</v>
      </c>
      <c r="L500" s="267"/>
      <c r="M500" s="268" t="s">
        <v>28</v>
      </c>
      <c r="N500" s="269" t="s">
        <v>42</v>
      </c>
      <c r="O500" s="84"/>
      <c r="P500" s="213">
        <f>O500*H500</f>
        <v>0</v>
      </c>
      <c r="Q500" s="213">
        <v>1</v>
      </c>
      <c r="R500" s="213">
        <f>Q500*H500</f>
        <v>0.012999999999999999</v>
      </c>
      <c r="S500" s="213">
        <v>0</v>
      </c>
      <c r="T500" s="214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15" t="s">
        <v>247</v>
      </c>
      <c r="AT500" s="215" t="s">
        <v>267</v>
      </c>
      <c r="AU500" s="215" t="s">
        <v>79</v>
      </c>
      <c r="AY500" s="17" t="s">
        <v>119</v>
      </c>
      <c r="BE500" s="216">
        <f>IF(N500="základní",J500,0)</f>
        <v>0</v>
      </c>
      <c r="BF500" s="216">
        <f>IF(N500="snížená",J500,0)</f>
        <v>0</v>
      </c>
      <c r="BG500" s="216">
        <f>IF(N500="zákl. přenesená",J500,0)</f>
        <v>0</v>
      </c>
      <c r="BH500" s="216">
        <f>IF(N500="sníž. přenesená",J500,0)</f>
        <v>0</v>
      </c>
      <c r="BI500" s="216">
        <f>IF(N500="nulová",J500,0)</f>
        <v>0</v>
      </c>
      <c r="BJ500" s="17" t="s">
        <v>79</v>
      </c>
      <c r="BK500" s="216">
        <f>ROUND(I500*H500,2)</f>
        <v>0</v>
      </c>
      <c r="BL500" s="17" t="s">
        <v>247</v>
      </c>
      <c r="BM500" s="215" t="s">
        <v>1010</v>
      </c>
    </row>
    <row r="501" s="2" customFormat="1">
      <c r="A501" s="38"/>
      <c r="B501" s="39"/>
      <c r="C501" s="40"/>
      <c r="D501" s="217" t="s">
        <v>129</v>
      </c>
      <c r="E501" s="40"/>
      <c r="F501" s="218" t="s">
        <v>1009</v>
      </c>
      <c r="G501" s="40"/>
      <c r="H501" s="40"/>
      <c r="I501" s="219"/>
      <c r="J501" s="40"/>
      <c r="K501" s="40"/>
      <c r="L501" s="44"/>
      <c r="M501" s="220"/>
      <c r="N501" s="221"/>
      <c r="O501" s="84"/>
      <c r="P501" s="84"/>
      <c r="Q501" s="84"/>
      <c r="R501" s="84"/>
      <c r="S501" s="84"/>
      <c r="T501" s="85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129</v>
      </c>
      <c r="AU501" s="17" t="s">
        <v>79</v>
      </c>
    </row>
    <row r="502" s="13" customFormat="1">
      <c r="A502" s="13"/>
      <c r="B502" s="225"/>
      <c r="C502" s="226"/>
      <c r="D502" s="217" t="s">
        <v>135</v>
      </c>
      <c r="E502" s="226"/>
      <c r="F502" s="228" t="s">
        <v>1011</v>
      </c>
      <c r="G502" s="226"/>
      <c r="H502" s="229">
        <v>0.012999999999999999</v>
      </c>
      <c r="I502" s="230"/>
      <c r="J502" s="226"/>
      <c r="K502" s="226"/>
      <c r="L502" s="231"/>
      <c r="M502" s="232"/>
      <c r="N502" s="233"/>
      <c r="O502" s="233"/>
      <c r="P502" s="233"/>
      <c r="Q502" s="233"/>
      <c r="R502" s="233"/>
      <c r="S502" s="233"/>
      <c r="T502" s="23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5" t="s">
        <v>135</v>
      </c>
      <c r="AU502" s="235" t="s">
        <v>79</v>
      </c>
      <c r="AV502" s="13" t="s">
        <v>81</v>
      </c>
      <c r="AW502" s="13" t="s">
        <v>4</v>
      </c>
      <c r="AX502" s="13" t="s">
        <v>79</v>
      </c>
      <c r="AY502" s="235" t="s">
        <v>119</v>
      </c>
    </row>
    <row r="503" s="2" customFormat="1" ht="16.5" customHeight="1">
      <c r="A503" s="38"/>
      <c r="B503" s="39"/>
      <c r="C503" s="204" t="s">
        <v>1012</v>
      </c>
      <c r="D503" s="204" t="s">
        <v>122</v>
      </c>
      <c r="E503" s="205" t="s">
        <v>1013</v>
      </c>
      <c r="F503" s="206" t="s">
        <v>1014</v>
      </c>
      <c r="G503" s="207" t="s">
        <v>125</v>
      </c>
      <c r="H503" s="208">
        <v>430.89400000000001</v>
      </c>
      <c r="I503" s="209"/>
      <c r="J503" s="210">
        <f>ROUND(I503*H503,2)</f>
        <v>0</v>
      </c>
      <c r="K503" s="206" t="s">
        <v>126</v>
      </c>
      <c r="L503" s="44"/>
      <c r="M503" s="211" t="s">
        <v>28</v>
      </c>
      <c r="N503" s="212" t="s">
        <v>42</v>
      </c>
      <c r="O503" s="84"/>
      <c r="P503" s="213">
        <f>O503*H503</f>
        <v>0</v>
      </c>
      <c r="Q503" s="213">
        <v>0</v>
      </c>
      <c r="R503" s="213">
        <f>Q503*H503</f>
        <v>0</v>
      </c>
      <c r="S503" s="213">
        <v>0</v>
      </c>
      <c r="T503" s="214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15" t="s">
        <v>127</v>
      </c>
      <c r="AT503" s="215" t="s">
        <v>122</v>
      </c>
      <c r="AU503" s="215" t="s">
        <v>79</v>
      </c>
      <c r="AY503" s="17" t="s">
        <v>119</v>
      </c>
      <c r="BE503" s="216">
        <f>IF(N503="základní",J503,0)</f>
        <v>0</v>
      </c>
      <c r="BF503" s="216">
        <f>IF(N503="snížená",J503,0)</f>
        <v>0</v>
      </c>
      <c r="BG503" s="216">
        <f>IF(N503="zákl. přenesená",J503,0)</f>
        <v>0</v>
      </c>
      <c r="BH503" s="216">
        <f>IF(N503="sníž. přenesená",J503,0)</f>
        <v>0</v>
      </c>
      <c r="BI503" s="216">
        <f>IF(N503="nulová",J503,0)</f>
        <v>0</v>
      </c>
      <c r="BJ503" s="17" t="s">
        <v>79</v>
      </c>
      <c r="BK503" s="216">
        <f>ROUND(I503*H503,2)</f>
        <v>0</v>
      </c>
      <c r="BL503" s="17" t="s">
        <v>127</v>
      </c>
      <c r="BM503" s="215" t="s">
        <v>1015</v>
      </c>
    </row>
    <row r="504" s="2" customFormat="1">
      <c r="A504" s="38"/>
      <c r="B504" s="39"/>
      <c r="C504" s="40"/>
      <c r="D504" s="217" t="s">
        <v>129</v>
      </c>
      <c r="E504" s="40"/>
      <c r="F504" s="218" t="s">
        <v>1016</v>
      </c>
      <c r="G504" s="40"/>
      <c r="H504" s="40"/>
      <c r="I504" s="219"/>
      <c r="J504" s="40"/>
      <c r="K504" s="40"/>
      <c r="L504" s="44"/>
      <c r="M504" s="220"/>
      <c r="N504" s="221"/>
      <c r="O504" s="84"/>
      <c r="P504" s="84"/>
      <c r="Q504" s="84"/>
      <c r="R504" s="84"/>
      <c r="S504" s="84"/>
      <c r="T504" s="85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129</v>
      </c>
      <c r="AU504" s="17" t="s">
        <v>79</v>
      </c>
    </row>
    <row r="505" s="2" customFormat="1">
      <c r="A505" s="38"/>
      <c r="B505" s="39"/>
      <c r="C505" s="40"/>
      <c r="D505" s="222" t="s">
        <v>131</v>
      </c>
      <c r="E505" s="40"/>
      <c r="F505" s="223" t="s">
        <v>1017</v>
      </c>
      <c r="G505" s="40"/>
      <c r="H505" s="40"/>
      <c r="I505" s="219"/>
      <c r="J505" s="40"/>
      <c r="K505" s="40"/>
      <c r="L505" s="44"/>
      <c r="M505" s="220"/>
      <c r="N505" s="221"/>
      <c r="O505" s="84"/>
      <c r="P505" s="84"/>
      <c r="Q505" s="84"/>
      <c r="R505" s="84"/>
      <c r="S505" s="84"/>
      <c r="T505" s="85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131</v>
      </c>
      <c r="AU505" s="17" t="s">
        <v>79</v>
      </c>
    </row>
    <row r="506" s="13" customFormat="1">
      <c r="A506" s="13"/>
      <c r="B506" s="225"/>
      <c r="C506" s="226"/>
      <c r="D506" s="217" t="s">
        <v>135</v>
      </c>
      <c r="E506" s="227" t="s">
        <v>28</v>
      </c>
      <c r="F506" s="228" t="s">
        <v>1018</v>
      </c>
      <c r="G506" s="226"/>
      <c r="H506" s="229">
        <v>125.515</v>
      </c>
      <c r="I506" s="230"/>
      <c r="J506" s="226"/>
      <c r="K506" s="226"/>
      <c r="L506" s="231"/>
      <c r="M506" s="232"/>
      <c r="N506" s="233"/>
      <c r="O506" s="233"/>
      <c r="P506" s="233"/>
      <c r="Q506" s="233"/>
      <c r="R506" s="233"/>
      <c r="S506" s="233"/>
      <c r="T506" s="23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5" t="s">
        <v>135</v>
      </c>
      <c r="AU506" s="235" t="s">
        <v>79</v>
      </c>
      <c r="AV506" s="13" t="s">
        <v>81</v>
      </c>
      <c r="AW506" s="13" t="s">
        <v>33</v>
      </c>
      <c r="AX506" s="13" t="s">
        <v>71</v>
      </c>
      <c r="AY506" s="235" t="s">
        <v>119</v>
      </c>
    </row>
    <row r="507" s="13" customFormat="1">
      <c r="A507" s="13"/>
      <c r="B507" s="225"/>
      <c r="C507" s="226"/>
      <c r="D507" s="217" t="s">
        <v>135</v>
      </c>
      <c r="E507" s="227" t="s">
        <v>28</v>
      </c>
      <c r="F507" s="228" t="s">
        <v>1019</v>
      </c>
      <c r="G507" s="226"/>
      <c r="H507" s="229">
        <v>42.076999999999998</v>
      </c>
      <c r="I507" s="230"/>
      <c r="J507" s="226"/>
      <c r="K507" s="226"/>
      <c r="L507" s="231"/>
      <c r="M507" s="232"/>
      <c r="N507" s="233"/>
      <c r="O507" s="233"/>
      <c r="P507" s="233"/>
      <c r="Q507" s="233"/>
      <c r="R507" s="233"/>
      <c r="S507" s="233"/>
      <c r="T507" s="23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5" t="s">
        <v>135</v>
      </c>
      <c r="AU507" s="235" t="s">
        <v>79</v>
      </c>
      <c r="AV507" s="13" t="s">
        <v>81</v>
      </c>
      <c r="AW507" s="13" t="s">
        <v>33</v>
      </c>
      <c r="AX507" s="13" t="s">
        <v>71</v>
      </c>
      <c r="AY507" s="235" t="s">
        <v>119</v>
      </c>
    </row>
    <row r="508" s="13" customFormat="1">
      <c r="A508" s="13"/>
      <c r="B508" s="225"/>
      <c r="C508" s="226"/>
      <c r="D508" s="217" t="s">
        <v>135</v>
      </c>
      <c r="E508" s="227" t="s">
        <v>28</v>
      </c>
      <c r="F508" s="228" t="s">
        <v>1020</v>
      </c>
      <c r="G508" s="226"/>
      <c r="H508" s="229">
        <v>34.073</v>
      </c>
      <c r="I508" s="230"/>
      <c r="J508" s="226"/>
      <c r="K508" s="226"/>
      <c r="L508" s="231"/>
      <c r="M508" s="232"/>
      <c r="N508" s="233"/>
      <c r="O508" s="233"/>
      <c r="P508" s="233"/>
      <c r="Q508" s="233"/>
      <c r="R508" s="233"/>
      <c r="S508" s="233"/>
      <c r="T508" s="234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5" t="s">
        <v>135</v>
      </c>
      <c r="AU508" s="235" t="s">
        <v>79</v>
      </c>
      <c r="AV508" s="13" t="s">
        <v>81</v>
      </c>
      <c r="AW508" s="13" t="s">
        <v>33</v>
      </c>
      <c r="AX508" s="13" t="s">
        <v>71</v>
      </c>
      <c r="AY508" s="235" t="s">
        <v>119</v>
      </c>
    </row>
    <row r="509" s="13" customFormat="1">
      <c r="A509" s="13"/>
      <c r="B509" s="225"/>
      <c r="C509" s="226"/>
      <c r="D509" s="217" t="s">
        <v>135</v>
      </c>
      <c r="E509" s="227" t="s">
        <v>28</v>
      </c>
      <c r="F509" s="228" t="s">
        <v>1021</v>
      </c>
      <c r="G509" s="226"/>
      <c r="H509" s="229">
        <v>177.44900000000001</v>
      </c>
      <c r="I509" s="230"/>
      <c r="J509" s="226"/>
      <c r="K509" s="226"/>
      <c r="L509" s="231"/>
      <c r="M509" s="232"/>
      <c r="N509" s="233"/>
      <c r="O509" s="233"/>
      <c r="P509" s="233"/>
      <c r="Q509" s="233"/>
      <c r="R509" s="233"/>
      <c r="S509" s="233"/>
      <c r="T509" s="23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5" t="s">
        <v>135</v>
      </c>
      <c r="AU509" s="235" t="s">
        <v>79</v>
      </c>
      <c r="AV509" s="13" t="s">
        <v>81</v>
      </c>
      <c r="AW509" s="13" t="s">
        <v>33</v>
      </c>
      <c r="AX509" s="13" t="s">
        <v>71</v>
      </c>
      <c r="AY509" s="235" t="s">
        <v>119</v>
      </c>
    </row>
    <row r="510" s="13" customFormat="1">
      <c r="A510" s="13"/>
      <c r="B510" s="225"/>
      <c r="C510" s="226"/>
      <c r="D510" s="217" t="s">
        <v>135</v>
      </c>
      <c r="E510" s="227" t="s">
        <v>28</v>
      </c>
      <c r="F510" s="228" t="s">
        <v>1022</v>
      </c>
      <c r="G510" s="226"/>
      <c r="H510" s="229">
        <v>27.274999999999999</v>
      </c>
      <c r="I510" s="230"/>
      <c r="J510" s="226"/>
      <c r="K510" s="226"/>
      <c r="L510" s="231"/>
      <c r="M510" s="232"/>
      <c r="N510" s="233"/>
      <c r="O510" s="233"/>
      <c r="P510" s="233"/>
      <c r="Q510" s="233"/>
      <c r="R510" s="233"/>
      <c r="S510" s="233"/>
      <c r="T510" s="234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5" t="s">
        <v>135</v>
      </c>
      <c r="AU510" s="235" t="s">
        <v>79</v>
      </c>
      <c r="AV510" s="13" t="s">
        <v>81</v>
      </c>
      <c r="AW510" s="13" t="s">
        <v>33</v>
      </c>
      <c r="AX510" s="13" t="s">
        <v>71</v>
      </c>
      <c r="AY510" s="235" t="s">
        <v>119</v>
      </c>
    </row>
    <row r="511" s="13" customFormat="1">
      <c r="A511" s="13"/>
      <c r="B511" s="225"/>
      <c r="C511" s="226"/>
      <c r="D511" s="217" t="s">
        <v>135</v>
      </c>
      <c r="E511" s="227" t="s">
        <v>28</v>
      </c>
      <c r="F511" s="228" t="s">
        <v>1023</v>
      </c>
      <c r="G511" s="226"/>
      <c r="H511" s="229">
        <v>17.780000000000001</v>
      </c>
      <c r="I511" s="230"/>
      <c r="J511" s="226"/>
      <c r="K511" s="226"/>
      <c r="L511" s="231"/>
      <c r="M511" s="232"/>
      <c r="N511" s="233"/>
      <c r="O511" s="233"/>
      <c r="P511" s="233"/>
      <c r="Q511" s="233"/>
      <c r="R511" s="233"/>
      <c r="S511" s="233"/>
      <c r="T511" s="23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5" t="s">
        <v>135</v>
      </c>
      <c r="AU511" s="235" t="s">
        <v>79</v>
      </c>
      <c r="AV511" s="13" t="s">
        <v>81</v>
      </c>
      <c r="AW511" s="13" t="s">
        <v>33</v>
      </c>
      <c r="AX511" s="13" t="s">
        <v>71</v>
      </c>
      <c r="AY511" s="235" t="s">
        <v>119</v>
      </c>
    </row>
    <row r="512" s="13" customFormat="1">
      <c r="A512" s="13"/>
      <c r="B512" s="225"/>
      <c r="C512" s="226"/>
      <c r="D512" s="217" t="s">
        <v>135</v>
      </c>
      <c r="E512" s="227" t="s">
        <v>28</v>
      </c>
      <c r="F512" s="228" t="s">
        <v>1024</v>
      </c>
      <c r="G512" s="226"/>
      <c r="H512" s="229">
        <v>6.7249999999999996</v>
      </c>
      <c r="I512" s="230"/>
      <c r="J512" s="226"/>
      <c r="K512" s="226"/>
      <c r="L512" s="231"/>
      <c r="M512" s="232"/>
      <c r="N512" s="233"/>
      <c r="O512" s="233"/>
      <c r="P512" s="233"/>
      <c r="Q512" s="233"/>
      <c r="R512" s="233"/>
      <c r="S512" s="233"/>
      <c r="T512" s="234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5" t="s">
        <v>135</v>
      </c>
      <c r="AU512" s="235" t="s">
        <v>79</v>
      </c>
      <c r="AV512" s="13" t="s">
        <v>81</v>
      </c>
      <c r="AW512" s="13" t="s">
        <v>33</v>
      </c>
      <c r="AX512" s="13" t="s">
        <v>71</v>
      </c>
      <c r="AY512" s="235" t="s">
        <v>119</v>
      </c>
    </row>
    <row r="513" s="14" customFormat="1">
      <c r="A513" s="14"/>
      <c r="B513" s="239"/>
      <c r="C513" s="240"/>
      <c r="D513" s="217" t="s">
        <v>135</v>
      </c>
      <c r="E513" s="241" t="s">
        <v>28</v>
      </c>
      <c r="F513" s="242" t="s">
        <v>258</v>
      </c>
      <c r="G513" s="240"/>
      <c r="H513" s="243">
        <v>430.89400000000001</v>
      </c>
      <c r="I513" s="244"/>
      <c r="J513" s="240"/>
      <c r="K513" s="240"/>
      <c r="L513" s="245"/>
      <c r="M513" s="246"/>
      <c r="N513" s="247"/>
      <c r="O513" s="247"/>
      <c r="P513" s="247"/>
      <c r="Q513" s="247"/>
      <c r="R513" s="247"/>
      <c r="S513" s="247"/>
      <c r="T513" s="248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9" t="s">
        <v>135</v>
      </c>
      <c r="AU513" s="249" t="s">
        <v>79</v>
      </c>
      <c r="AV513" s="14" t="s">
        <v>127</v>
      </c>
      <c r="AW513" s="14" t="s">
        <v>33</v>
      </c>
      <c r="AX513" s="14" t="s">
        <v>79</v>
      </c>
      <c r="AY513" s="249" t="s">
        <v>119</v>
      </c>
    </row>
    <row r="514" s="2" customFormat="1" ht="16.5" customHeight="1">
      <c r="A514" s="38"/>
      <c r="B514" s="39"/>
      <c r="C514" s="260" t="s">
        <v>1025</v>
      </c>
      <c r="D514" s="260" t="s">
        <v>267</v>
      </c>
      <c r="E514" s="261" t="s">
        <v>994</v>
      </c>
      <c r="F514" s="262" t="s">
        <v>995</v>
      </c>
      <c r="G514" s="263" t="s">
        <v>328</v>
      </c>
      <c r="H514" s="264">
        <v>0.14699999999999999</v>
      </c>
      <c r="I514" s="265"/>
      <c r="J514" s="266">
        <f>ROUND(I514*H514,2)</f>
        <v>0</v>
      </c>
      <c r="K514" s="262" t="s">
        <v>126</v>
      </c>
      <c r="L514" s="267"/>
      <c r="M514" s="268" t="s">
        <v>28</v>
      </c>
      <c r="N514" s="269" t="s">
        <v>42</v>
      </c>
      <c r="O514" s="84"/>
      <c r="P514" s="213">
        <f>O514*H514</f>
        <v>0</v>
      </c>
      <c r="Q514" s="213">
        <v>1</v>
      </c>
      <c r="R514" s="213">
        <f>Q514*H514</f>
        <v>0.14699999999999999</v>
      </c>
      <c r="S514" s="213">
        <v>0</v>
      </c>
      <c r="T514" s="214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15" t="s">
        <v>176</v>
      </c>
      <c r="AT514" s="215" t="s">
        <v>267</v>
      </c>
      <c r="AU514" s="215" t="s">
        <v>79</v>
      </c>
      <c r="AY514" s="17" t="s">
        <v>119</v>
      </c>
      <c r="BE514" s="216">
        <f>IF(N514="základní",J514,0)</f>
        <v>0</v>
      </c>
      <c r="BF514" s="216">
        <f>IF(N514="snížená",J514,0)</f>
        <v>0</v>
      </c>
      <c r="BG514" s="216">
        <f>IF(N514="zákl. přenesená",J514,0)</f>
        <v>0</v>
      </c>
      <c r="BH514" s="216">
        <f>IF(N514="sníž. přenesená",J514,0)</f>
        <v>0</v>
      </c>
      <c r="BI514" s="216">
        <f>IF(N514="nulová",J514,0)</f>
        <v>0</v>
      </c>
      <c r="BJ514" s="17" t="s">
        <v>79</v>
      </c>
      <c r="BK514" s="216">
        <f>ROUND(I514*H514,2)</f>
        <v>0</v>
      </c>
      <c r="BL514" s="17" t="s">
        <v>127</v>
      </c>
      <c r="BM514" s="215" t="s">
        <v>1026</v>
      </c>
    </row>
    <row r="515" s="2" customFormat="1">
      <c r="A515" s="38"/>
      <c r="B515" s="39"/>
      <c r="C515" s="40"/>
      <c r="D515" s="217" t="s">
        <v>129</v>
      </c>
      <c r="E515" s="40"/>
      <c r="F515" s="218" t="s">
        <v>995</v>
      </c>
      <c r="G515" s="40"/>
      <c r="H515" s="40"/>
      <c r="I515" s="219"/>
      <c r="J515" s="40"/>
      <c r="K515" s="40"/>
      <c r="L515" s="44"/>
      <c r="M515" s="220"/>
      <c r="N515" s="221"/>
      <c r="O515" s="84"/>
      <c r="P515" s="84"/>
      <c r="Q515" s="84"/>
      <c r="R515" s="84"/>
      <c r="S515" s="84"/>
      <c r="T515" s="85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129</v>
      </c>
      <c r="AU515" s="17" t="s">
        <v>79</v>
      </c>
    </row>
    <row r="516" s="13" customFormat="1">
      <c r="A516" s="13"/>
      <c r="B516" s="225"/>
      <c r="C516" s="226"/>
      <c r="D516" s="217" t="s">
        <v>135</v>
      </c>
      <c r="E516" s="226"/>
      <c r="F516" s="228" t="s">
        <v>1027</v>
      </c>
      <c r="G516" s="226"/>
      <c r="H516" s="229">
        <v>0.14699999999999999</v>
      </c>
      <c r="I516" s="230"/>
      <c r="J516" s="226"/>
      <c r="K516" s="226"/>
      <c r="L516" s="231"/>
      <c r="M516" s="232"/>
      <c r="N516" s="233"/>
      <c r="O516" s="233"/>
      <c r="P516" s="233"/>
      <c r="Q516" s="233"/>
      <c r="R516" s="233"/>
      <c r="S516" s="233"/>
      <c r="T516" s="23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5" t="s">
        <v>135</v>
      </c>
      <c r="AU516" s="235" t="s">
        <v>79</v>
      </c>
      <c r="AV516" s="13" t="s">
        <v>81</v>
      </c>
      <c r="AW516" s="13" t="s">
        <v>4</v>
      </c>
      <c r="AX516" s="13" t="s">
        <v>79</v>
      </c>
      <c r="AY516" s="235" t="s">
        <v>119</v>
      </c>
    </row>
    <row r="517" s="2" customFormat="1" ht="16.5" customHeight="1">
      <c r="A517" s="38"/>
      <c r="B517" s="39"/>
      <c r="C517" s="204" t="s">
        <v>1028</v>
      </c>
      <c r="D517" s="204" t="s">
        <v>122</v>
      </c>
      <c r="E517" s="205" t="s">
        <v>1029</v>
      </c>
      <c r="F517" s="206" t="s">
        <v>1030</v>
      </c>
      <c r="G517" s="207" t="s">
        <v>125</v>
      </c>
      <c r="H517" s="208">
        <v>81.670000000000002</v>
      </c>
      <c r="I517" s="209"/>
      <c r="J517" s="210">
        <f>ROUND(I517*H517,2)</f>
        <v>0</v>
      </c>
      <c r="K517" s="206" t="s">
        <v>126</v>
      </c>
      <c r="L517" s="44"/>
      <c r="M517" s="211" t="s">
        <v>28</v>
      </c>
      <c r="N517" s="212" t="s">
        <v>42</v>
      </c>
      <c r="O517" s="84"/>
      <c r="P517" s="213">
        <f>O517*H517</f>
        <v>0</v>
      </c>
      <c r="Q517" s="213">
        <v>0</v>
      </c>
      <c r="R517" s="213">
        <f>Q517*H517</f>
        <v>0</v>
      </c>
      <c r="S517" s="213">
        <v>0</v>
      </c>
      <c r="T517" s="214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15" t="s">
        <v>227</v>
      </c>
      <c r="AT517" s="215" t="s">
        <v>122</v>
      </c>
      <c r="AU517" s="215" t="s">
        <v>79</v>
      </c>
      <c r="AY517" s="17" t="s">
        <v>119</v>
      </c>
      <c r="BE517" s="216">
        <f>IF(N517="základní",J517,0)</f>
        <v>0</v>
      </c>
      <c r="BF517" s="216">
        <f>IF(N517="snížená",J517,0)</f>
        <v>0</v>
      </c>
      <c r="BG517" s="216">
        <f>IF(N517="zákl. přenesená",J517,0)</f>
        <v>0</v>
      </c>
      <c r="BH517" s="216">
        <f>IF(N517="sníž. přenesená",J517,0)</f>
        <v>0</v>
      </c>
      <c r="BI517" s="216">
        <f>IF(N517="nulová",J517,0)</f>
        <v>0</v>
      </c>
      <c r="BJ517" s="17" t="s">
        <v>79</v>
      </c>
      <c r="BK517" s="216">
        <f>ROUND(I517*H517,2)</f>
        <v>0</v>
      </c>
      <c r="BL517" s="17" t="s">
        <v>227</v>
      </c>
      <c r="BM517" s="215" t="s">
        <v>1031</v>
      </c>
    </row>
    <row r="518" s="2" customFormat="1">
      <c r="A518" s="38"/>
      <c r="B518" s="39"/>
      <c r="C518" s="40"/>
      <c r="D518" s="217" t="s">
        <v>129</v>
      </c>
      <c r="E518" s="40"/>
      <c r="F518" s="218" t="s">
        <v>1032</v>
      </c>
      <c r="G518" s="40"/>
      <c r="H518" s="40"/>
      <c r="I518" s="219"/>
      <c r="J518" s="40"/>
      <c r="K518" s="40"/>
      <c r="L518" s="44"/>
      <c r="M518" s="220"/>
      <c r="N518" s="221"/>
      <c r="O518" s="84"/>
      <c r="P518" s="84"/>
      <c r="Q518" s="84"/>
      <c r="R518" s="84"/>
      <c r="S518" s="84"/>
      <c r="T518" s="85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T518" s="17" t="s">
        <v>129</v>
      </c>
      <c r="AU518" s="17" t="s">
        <v>79</v>
      </c>
    </row>
    <row r="519" s="2" customFormat="1">
      <c r="A519" s="38"/>
      <c r="B519" s="39"/>
      <c r="C519" s="40"/>
      <c r="D519" s="222" t="s">
        <v>131</v>
      </c>
      <c r="E519" s="40"/>
      <c r="F519" s="223" t="s">
        <v>1033</v>
      </c>
      <c r="G519" s="40"/>
      <c r="H519" s="40"/>
      <c r="I519" s="219"/>
      <c r="J519" s="40"/>
      <c r="K519" s="40"/>
      <c r="L519" s="44"/>
      <c r="M519" s="220"/>
      <c r="N519" s="221"/>
      <c r="O519" s="84"/>
      <c r="P519" s="84"/>
      <c r="Q519" s="84"/>
      <c r="R519" s="84"/>
      <c r="S519" s="84"/>
      <c r="T519" s="85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T519" s="17" t="s">
        <v>131</v>
      </c>
      <c r="AU519" s="17" t="s">
        <v>79</v>
      </c>
    </row>
    <row r="520" s="15" customFormat="1">
      <c r="A520" s="15"/>
      <c r="B520" s="250"/>
      <c r="C520" s="251"/>
      <c r="D520" s="217" t="s">
        <v>135</v>
      </c>
      <c r="E520" s="252" t="s">
        <v>28</v>
      </c>
      <c r="F520" s="253" t="s">
        <v>1004</v>
      </c>
      <c r="G520" s="251"/>
      <c r="H520" s="252" t="s">
        <v>28</v>
      </c>
      <c r="I520" s="254"/>
      <c r="J520" s="251"/>
      <c r="K520" s="251"/>
      <c r="L520" s="255"/>
      <c r="M520" s="256"/>
      <c r="N520" s="257"/>
      <c r="O520" s="257"/>
      <c r="P520" s="257"/>
      <c r="Q520" s="257"/>
      <c r="R520" s="257"/>
      <c r="S520" s="257"/>
      <c r="T520" s="258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59" t="s">
        <v>135</v>
      </c>
      <c r="AU520" s="259" t="s">
        <v>79</v>
      </c>
      <c r="AV520" s="15" t="s">
        <v>79</v>
      </c>
      <c r="AW520" s="15" t="s">
        <v>33</v>
      </c>
      <c r="AX520" s="15" t="s">
        <v>71</v>
      </c>
      <c r="AY520" s="259" t="s">
        <v>119</v>
      </c>
    </row>
    <row r="521" s="13" customFormat="1">
      <c r="A521" s="13"/>
      <c r="B521" s="225"/>
      <c r="C521" s="226"/>
      <c r="D521" s="217" t="s">
        <v>135</v>
      </c>
      <c r="E521" s="227" t="s">
        <v>28</v>
      </c>
      <c r="F521" s="228" t="s">
        <v>1034</v>
      </c>
      <c r="G521" s="226"/>
      <c r="H521" s="229">
        <v>62.524999999999999</v>
      </c>
      <c r="I521" s="230"/>
      <c r="J521" s="226"/>
      <c r="K521" s="226"/>
      <c r="L521" s="231"/>
      <c r="M521" s="232"/>
      <c r="N521" s="233"/>
      <c r="O521" s="233"/>
      <c r="P521" s="233"/>
      <c r="Q521" s="233"/>
      <c r="R521" s="233"/>
      <c r="S521" s="233"/>
      <c r="T521" s="23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5" t="s">
        <v>135</v>
      </c>
      <c r="AU521" s="235" t="s">
        <v>79</v>
      </c>
      <c r="AV521" s="13" t="s">
        <v>81</v>
      </c>
      <c r="AW521" s="13" t="s">
        <v>33</v>
      </c>
      <c r="AX521" s="13" t="s">
        <v>71</v>
      </c>
      <c r="AY521" s="235" t="s">
        <v>119</v>
      </c>
    </row>
    <row r="522" s="13" customFormat="1">
      <c r="A522" s="13"/>
      <c r="B522" s="225"/>
      <c r="C522" s="226"/>
      <c r="D522" s="217" t="s">
        <v>135</v>
      </c>
      <c r="E522" s="227" t="s">
        <v>28</v>
      </c>
      <c r="F522" s="228" t="s">
        <v>1035</v>
      </c>
      <c r="G522" s="226"/>
      <c r="H522" s="229">
        <v>19.145</v>
      </c>
      <c r="I522" s="230"/>
      <c r="J522" s="226"/>
      <c r="K522" s="226"/>
      <c r="L522" s="231"/>
      <c r="M522" s="232"/>
      <c r="N522" s="233"/>
      <c r="O522" s="233"/>
      <c r="P522" s="233"/>
      <c r="Q522" s="233"/>
      <c r="R522" s="233"/>
      <c r="S522" s="233"/>
      <c r="T522" s="23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5" t="s">
        <v>135</v>
      </c>
      <c r="AU522" s="235" t="s">
        <v>79</v>
      </c>
      <c r="AV522" s="13" t="s">
        <v>81</v>
      </c>
      <c r="AW522" s="13" t="s">
        <v>33</v>
      </c>
      <c r="AX522" s="13" t="s">
        <v>71</v>
      </c>
      <c r="AY522" s="235" t="s">
        <v>119</v>
      </c>
    </row>
    <row r="523" s="14" customFormat="1">
      <c r="A523" s="14"/>
      <c r="B523" s="239"/>
      <c r="C523" s="240"/>
      <c r="D523" s="217" t="s">
        <v>135</v>
      </c>
      <c r="E523" s="241" t="s">
        <v>28</v>
      </c>
      <c r="F523" s="242" t="s">
        <v>258</v>
      </c>
      <c r="G523" s="240"/>
      <c r="H523" s="243">
        <v>81.670000000000002</v>
      </c>
      <c r="I523" s="244"/>
      <c r="J523" s="240"/>
      <c r="K523" s="240"/>
      <c r="L523" s="245"/>
      <c r="M523" s="246"/>
      <c r="N523" s="247"/>
      <c r="O523" s="247"/>
      <c r="P523" s="247"/>
      <c r="Q523" s="247"/>
      <c r="R523" s="247"/>
      <c r="S523" s="247"/>
      <c r="T523" s="248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9" t="s">
        <v>135</v>
      </c>
      <c r="AU523" s="249" t="s">
        <v>79</v>
      </c>
      <c r="AV523" s="14" t="s">
        <v>127</v>
      </c>
      <c r="AW523" s="14" t="s">
        <v>33</v>
      </c>
      <c r="AX523" s="14" t="s">
        <v>79</v>
      </c>
      <c r="AY523" s="249" t="s">
        <v>119</v>
      </c>
    </row>
    <row r="524" s="2" customFormat="1" ht="16.5" customHeight="1">
      <c r="A524" s="38"/>
      <c r="B524" s="39"/>
      <c r="C524" s="260" t="s">
        <v>1036</v>
      </c>
      <c r="D524" s="260" t="s">
        <v>267</v>
      </c>
      <c r="E524" s="261" t="s">
        <v>1008</v>
      </c>
      <c r="F524" s="262" t="s">
        <v>1009</v>
      </c>
      <c r="G524" s="263" t="s">
        <v>328</v>
      </c>
      <c r="H524" s="264">
        <v>0.089999999999999997</v>
      </c>
      <c r="I524" s="265"/>
      <c r="J524" s="266">
        <f>ROUND(I524*H524,2)</f>
        <v>0</v>
      </c>
      <c r="K524" s="262" t="s">
        <v>126</v>
      </c>
      <c r="L524" s="267"/>
      <c r="M524" s="268" t="s">
        <v>28</v>
      </c>
      <c r="N524" s="269" t="s">
        <v>42</v>
      </c>
      <c r="O524" s="84"/>
      <c r="P524" s="213">
        <f>O524*H524</f>
        <v>0</v>
      </c>
      <c r="Q524" s="213">
        <v>1</v>
      </c>
      <c r="R524" s="213">
        <f>Q524*H524</f>
        <v>0.089999999999999997</v>
      </c>
      <c r="S524" s="213">
        <v>0</v>
      </c>
      <c r="T524" s="214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15" t="s">
        <v>636</v>
      </c>
      <c r="AT524" s="215" t="s">
        <v>267</v>
      </c>
      <c r="AU524" s="215" t="s">
        <v>79</v>
      </c>
      <c r="AY524" s="17" t="s">
        <v>119</v>
      </c>
      <c r="BE524" s="216">
        <f>IF(N524="základní",J524,0)</f>
        <v>0</v>
      </c>
      <c r="BF524" s="216">
        <f>IF(N524="snížená",J524,0)</f>
        <v>0</v>
      </c>
      <c r="BG524" s="216">
        <f>IF(N524="zákl. přenesená",J524,0)</f>
        <v>0</v>
      </c>
      <c r="BH524" s="216">
        <f>IF(N524="sníž. přenesená",J524,0)</f>
        <v>0</v>
      </c>
      <c r="BI524" s="216">
        <f>IF(N524="nulová",J524,0)</f>
        <v>0</v>
      </c>
      <c r="BJ524" s="17" t="s">
        <v>79</v>
      </c>
      <c r="BK524" s="216">
        <f>ROUND(I524*H524,2)</f>
        <v>0</v>
      </c>
      <c r="BL524" s="17" t="s">
        <v>227</v>
      </c>
      <c r="BM524" s="215" t="s">
        <v>1037</v>
      </c>
    </row>
    <row r="525" s="2" customFormat="1">
      <c r="A525" s="38"/>
      <c r="B525" s="39"/>
      <c r="C525" s="40"/>
      <c r="D525" s="217" t="s">
        <v>129</v>
      </c>
      <c r="E525" s="40"/>
      <c r="F525" s="218" t="s">
        <v>1009</v>
      </c>
      <c r="G525" s="40"/>
      <c r="H525" s="40"/>
      <c r="I525" s="219"/>
      <c r="J525" s="40"/>
      <c r="K525" s="40"/>
      <c r="L525" s="44"/>
      <c r="M525" s="220"/>
      <c r="N525" s="221"/>
      <c r="O525" s="84"/>
      <c r="P525" s="84"/>
      <c r="Q525" s="84"/>
      <c r="R525" s="84"/>
      <c r="S525" s="84"/>
      <c r="T525" s="85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129</v>
      </c>
      <c r="AU525" s="17" t="s">
        <v>79</v>
      </c>
    </row>
    <row r="526" s="13" customFormat="1">
      <c r="A526" s="13"/>
      <c r="B526" s="225"/>
      <c r="C526" s="226"/>
      <c r="D526" s="217" t="s">
        <v>135</v>
      </c>
      <c r="E526" s="226"/>
      <c r="F526" s="228" t="s">
        <v>1038</v>
      </c>
      <c r="G526" s="226"/>
      <c r="H526" s="229">
        <v>0.089999999999999997</v>
      </c>
      <c r="I526" s="230"/>
      <c r="J526" s="226"/>
      <c r="K526" s="226"/>
      <c r="L526" s="231"/>
      <c r="M526" s="232"/>
      <c r="N526" s="233"/>
      <c r="O526" s="233"/>
      <c r="P526" s="233"/>
      <c r="Q526" s="233"/>
      <c r="R526" s="233"/>
      <c r="S526" s="233"/>
      <c r="T526" s="23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5" t="s">
        <v>135</v>
      </c>
      <c r="AU526" s="235" t="s">
        <v>79</v>
      </c>
      <c r="AV526" s="13" t="s">
        <v>81</v>
      </c>
      <c r="AW526" s="13" t="s">
        <v>4</v>
      </c>
      <c r="AX526" s="13" t="s">
        <v>79</v>
      </c>
      <c r="AY526" s="235" t="s">
        <v>119</v>
      </c>
    </row>
    <row r="527" s="2" customFormat="1" ht="16.5" customHeight="1">
      <c r="A527" s="38"/>
      <c r="B527" s="39"/>
      <c r="C527" s="204" t="s">
        <v>1039</v>
      </c>
      <c r="D527" s="204" t="s">
        <v>122</v>
      </c>
      <c r="E527" s="205" t="s">
        <v>1040</v>
      </c>
      <c r="F527" s="206" t="s">
        <v>1041</v>
      </c>
      <c r="G527" s="207" t="s">
        <v>488</v>
      </c>
      <c r="H527" s="208">
        <v>91.403999999999996</v>
      </c>
      <c r="I527" s="209"/>
      <c r="J527" s="210">
        <f>ROUND(I527*H527,2)</f>
        <v>0</v>
      </c>
      <c r="K527" s="206" t="s">
        <v>126</v>
      </c>
      <c r="L527" s="44"/>
      <c r="M527" s="211" t="s">
        <v>28</v>
      </c>
      <c r="N527" s="212" t="s">
        <v>42</v>
      </c>
      <c r="O527" s="84"/>
      <c r="P527" s="213">
        <f>O527*H527</f>
        <v>0</v>
      </c>
      <c r="Q527" s="213">
        <v>0</v>
      </c>
      <c r="R527" s="213">
        <f>Q527*H527</f>
        <v>0</v>
      </c>
      <c r="S527" s="213">
        <v>0</v>
      </c>
      <c r="T527" s="214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15" t="s">
        <v>247</v>
      </c>
      <c r="AT527" s="215" t="s">
        <v>122</v>
      </c>
      <c r="AU527" s="215" t="s">
        <v>79</v>
      </c>
      <c r="AY527" s="17" t="s">
        <v>119</v>
      </c>
      <c r="BE527" s="216">
        <f>IF(N527="základní",J527,0)</f>
        <v>0</v>
      </c>
      <c r="BF527" s="216">
        <f>IF(N527="snížená",J527,0)</f>
        <v>0</v>
      </c>
      <c r="BG527" s="216">
        <f>IF(N527="zákl. přenesená",J527,0)</f>
        <v>0</v>
      </c>
      <c r="BH527" s="216">
        <f>IF(N527="sníž. přenesená",J527,0)</f>
        <v>0</v>
      </c>
      <c r="BI527" s="216">
        <f>IF(N527="nulová",J527,0)</f>
        <v>0</v>
      </c>
      <c r="BJ527" s="17" t="s">
        <v>79</v>
      </c>
      <c r="BK527" s="216">
        <f>ROUND(I527*H527,2)</f>
        <v>0</v>
      </c>
      <c r="BL527" s="17" t="s">
        <v>247</v>
      </c>
      <c r="BM527" s="215" t="s">
        <v>1042</v>
      </c>
    </row>
    <row r="528" s="2" customFormat="1">
      <c r="A528" s="38"/>
      <c r="B528" s="39"/>
      <c r="C528" s="40"/>
      <c r="D528" s="217" t="s">
        <v>129</v>
      </c>
      <c r="E528" s="40"/>
      <c r="F528" s="218" t="s">
        <v>1043</v>
      </c>
      <c r="G528" s="40"/>
      <c r="H528" s="40"/>
      <c r="I528" s="219"/>
      <c r="J528" s="40"/>
      <c r="K528" s="40"/>
      <c r="L528" s="44"/>
      <c r="M528" s="220"/>
      <c r="N528" s="221"/>
      <c r="O528" s="84"/>
      <c r="P528" s="84"/>
      <c r="Q528" s="84"/>
      <c r="R528" s="84"/>
      <c r="S528" s="84"/>
      <c r="T528" s="85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129</v>
      </c>
      <c r="AU528" s="17" t="s">
        <v>79</v>
      </c>
    </row>
    <row r="529" s="2" customFormat="1">
      <c r="A529" s="38"/>
      <c r="B529" s="39"/>
      <c r="C529" s="40"/>
      <c r="D529" s="222" t="s">
        <v>131</v>
      </c>
      <c r="E529" s="40"/>
      <c r="F529" s="223" t="s">
        <v>1044</v>
      </c>
      <c r="G529" s="40"/>
      <c r="H529" s="40"/>
      <c r="I529" s="219"/>
      <c r="J529" s="40"/>
      <c r="K529" s="40"/>
      <c r="L529" s="44"/>
      <c r="M529" s="220"/>
      <c r="N529" s="221"/>
      <c r="O529" s="84"/>
      <c r="P529" s="84"/>
      <c r="Q529" s="84"/>
      <c r="R529" s="84"/>
      <c r="S529" s="84"/>
      <c r="T529" s="85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T529" s="17" t="s">
        <v>131</v>
      </c>
      <c r="AU529" s="17" t="s">
        <v>79</v>
      </c>
    </row>
    <row r="530" s="13" customFormat="1">
      <c r="A530" s="13"/>
      <c r="B530" s="225"/>
      <c r="C530" s="226"/>
      <c r="D530" s="217" t="s">
        <v>135</v>
      </c>
      <c r="E530" s="227" t="s">
        <v>28</v>
      </c>
      <c r="F530" s="228" t="s">
        <v>1045</v>
      </c>
      <c r="G530" s="226"/>
      <c r="H530" s="229">
        <v>91.403999999999996</v>
      </c>
      <c r="I530" s="230"/>
      <c r="J530" s="226"/>
      <c r="K530" s="226"/>
      <c r="L530" s="231"/>
      <c r="M530" s="232"/>
      <c r="N530" s="233"/>
      <c r="O530" s="233"/>
      <c r="P530" s="233"/>
      <c r="Q530" s="233"/>
      <c r="R530" s="233"/>
      <c r="S530" s="233"/>
      <c r="T530" s="23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5" t="s">
        <v>135</v>
      </c>
      <c r="AU530" s="235" t="s">
        <v>79</v>
      </c>
      <c r="AV530" s="13" t="s">
        <v>81</v>
      </c>
      <c r="AW530" s="13" t="s">
        <v>33</v>
      </c>
      <c r="AX530" s="13" t="s">
        <v>79</v>
      </c>
      <c r="AY530" s="235" t="s">
        <v>119</v>
      </c>
    </row>
    <row r="531" s="2" customFormat="1" ht="24.15" customHeight="1">
      <c r="A531" s="38"/>
      <c r="B531" s="39"/>
      <c r="C531" s="260" t="s">
        <v>1046</v>
      </c>
      <c r="D531" s="260" t="s">
        <v>267</v>
      </c>
      <c r="E531" s="261" t="s">
        <v>1047</v>
      </c>
      <c r="F531" s="262" t="s">
        <v>1048</v>
      </c>
      <c r="G531" s="263" t="s">
        <v>125</v>
      </c>
      <c r="H531" s="264">
        <v>106.53100000000001</v>
      </c>
      <c r="I531" s="265"/>
      <c r="J531" s="266">
        <f>ROUND(I531*H531,2)</f>
        <v>0</v>
      </c>
      <c r="K531" s="262" t="s">
        <v>126</v>
      </c>
      <c r="L531" s="267"/>
      <c r="M531" s="268" t="s">
        <v>28</v>
      </c>
      <c r="N531" s="269" t="s">
        <v>42</v>
      </c>
      <c r="O531" s="84"/>
      <c r="P531" s="213">
        <f>O531*H531</f>
        <v>0</v>
      </c>
      <c r="Q531" s="213">
        <v>0.0054000000000000003</v>
      </c>
      <c r="R531" s="213">
        <f>Q531*H531</f>
        <v>0.5752674000000001</v>
      </c>
      <c r="S531" s="213">
        <v>0</v>
      </c>
      <c r="T531" s="214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15" t="s">
        <v>247</v>
      </c>
      <c r="AT531" s="215" t="s">
        <v>267</v>
      </c>
      <c r="AU531" s="215" t="s">
        <v>79</v>
      </c>
      <c r="AY531" s="17" t="s">
        <v>119</v>
      </c>
      <c r="BE531" s="216">
        <f>IF(N531="základní",J531,0)</f>
        <v>0</v>
      </c>
      <c r="BF531" s="216">
        <f>IF(N531="snížená",J531,0)</f>
        <v>0</v>
      </c>
      <c r="BG531" s="216">
        <f>IF(N531="zákl. přenesená",J531,0)</f>
        <v>0</v>
      </c>
      <c r="BH531" s="216">
        <f>IF(N531="sníž. přenesená",J531,0)</f>
        <v>0</v>
      </c>
      <c r="BI531" s="216">
        <f>IF(N531="nulová",J531,0)</f>
        <v>0</v>
      </c>
      <c r="BJ531" s="17" t="s">
        <v>79</v>
      </c>
      <c r="BK531" s="216">
        <f>ROUND(I531*H531,2)</f>
        <v>0</v>
      </c>
      <c r="BL531" s="17" t="s">
        <v>247</v>
      </c>
      <c r="BM531" s="215" t="s">
        <v>1049</v>
      </c>
    </row>
    <row r="532" s="2" customFormat="1">
      <c r="A532" s="38"/>
      <c r="B532" s="39"/>
      <c r="C532" s="40"/>
      <c r="D532" s="217" t="s">
        <v>129</v>
      </c>
      <c r="E532" s="40"/>
      <c r="F532" s="218" t="s">
        <v>1048</v>
      </c>
      <c r="G532" s="40"/>
      <c r="H532" s="40"/>
      <c r="I532" s="219"/>
      <c r="J532" s="40"/>
      <c r="K532" s="40"/>
      <c r="L532" s="44"/>
      <c r="M532" s="220"/>
      <c r="N532" s="221"/>
      <c r="O532" s="84"/>
      <c r="P532" s="84"/>
      <c r="Q532" s="84"/>
      <c r="R532" s="84"/>
      <c r="S532" s="84"/>
      <c r="T532" s="85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T532" s="17" t="s">
        <v>129</v>
      </c>
      <c r="AU532" s="17" t="s">
        <v>79</v>
      </c>
    </row>
    <row r="533" s="13" customFormat="1">
      <c r="A533" s="13"/>
      <c r="B533" s="225"/>
      <c r="C533" s="226"/>
      <c r="D533" s="217" t="s">
        <v>135</v>
      </c>
      <c r="E533" s="226"/>
      <c r="F533" s="228" t="s">
        <v>1050</v>
      </c>
      <c r="G533" s="226"/>
      <c r="H533" s="229">
        <v>106.53100000000001</v>
      </c>
      <c r="I533" s="230"/>
      <c r="J533" s="226"/>
      <c r="K533" s="226"/>
      <c r="L533" s="231"/>
      <c r="M533" s="232"/>
      <c r="N533" s="233"/>
      <c r="O533" s="233"/>
      <c r="P533" s="233"/>
      <c r="Q533" s="233"/>
      <c r="R533" s="233"/>
      <c r="S533" s="233"/>
      <c r="T533" s="23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5" t="s">
        <v>135</v>
      </c>
      <c r="AU533" s="235" t="s">
        <v>79</v>
      </c>
      <c r="AV533" s="13" t="s">
        <v>81</v>
      </c>
      <c r="AW533" s="13" t="s">
        <v>4</v>
      </c>
      <c r="AX533" s="13" t="s">
        <v>79</v>
      </c>
      <c r="AY533" s="235" t="s">
        <v>119</v>
      </c>
    </row>
    <row r="534" s="2" customFormat="1" ht="16.5" customHeight="1">
      <c r="A534" s="38"/>
      <c r="B534" s="39"/>
      <c r="C534" s="204" t="s">
        <v>1051</v>
      </c>
      <c r="D534" s="204" t="s">
        <v>122</v>
      </c>
      <c r="E534" s="205" t="s">
        <v>1052</v>
      </c>
      <c r="F534" s="206" t="s">
        <v>1053</v>
      </c>
      <c r="G534" s="207" t="s">
        <v>488</v>
      </c>
      <c r="H534" s="208">
        <v>84.322999999999993</v>
      </c>
      <c r="I534" s="209"/>
      <c r="J534" s="210">
        <f>ROUND(I534*H534,2)</f>
        <v>0</v>
      </c>
      <c r="K534" s="206" t="s">
        <v>126</v>
      </c>
      <c r="L534" s="44"/>
      <c r="M534" s="211" t="s">
        <v>28</v>
      </c>
      <c r="N534" s="212" t="s">
        <v>42</v>
      </c>
      <c r="O534" s="84"/>
      <c r="P534" s="213">
        <f>O534*H534</f>
        <v>0</v>
      </c>
      <c r="Q534" s="213">
        <v>0.00040000000000000002</v>
      </c>
      <c r="R534" s="213">
        <f>Q534*H534</f>
        <v>0.033729200000000001</v>
      </c>
      <c r="S534" s="213">
        <v>0</v>
      </c>
      <c r="T534" s="214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15" t="s">
        <v>247</v>
      </c>
      <c r="AT534" s="215" t="s">
        <v>122</v>
      </c>
      <c r="AU534" s="215" t="s">
        <v>79</v>
      </c>
      <c r="AY534" s="17" t="s">
        <v>119</v>
      </c>
      <c r="BE534" s="216">
        <f>IF(N534="základní",J534,0)</f>
        <v>0</v>
      </c>
      <c r="BF534" s="216">
        <f>IF(N534="snížená",J534,0)</f>
        <v>0</v>
      </c>
      <c r="BG534" s="216">
        <f>IF(N534="zákl. přenesená",J534,0)</f>
        <v>0</v>
      </c>
      <c r="BH534" s="216">
        <f>IF(N534="sníž. přenesená",J534,0)</f>
        <v>0</v>
      </c>
      <c r="BI534" s="216">
        <f>IF(N534="nulová",J534,0)</f>
        <v>0</v>
      </c>
      <c r="BJ534" s="17" t="s">
        <v>79</v>
      </c>
      <c r="BK534" s="216">
        <f>ROUND(I534*H534,2)</f>
        <v>0</v>
      </c>
      <c r="BL534" s="17" t="s">
        <v>247</v>
      </c>
      <c r="BM534" s="215" t="s">
        <v>1054</v>
      </c>
    </row>
    <row r="535" s="2" customFormat="1">
      <c r="A535" s="38"/>
      <c r="B535" s="39"/>
      <c r="C535" s="40"/>
      <c r="D535" s="217" t="s">
        <v>129</v>
      </c>
      <c r="E535" s="40"/>
      <c r="F535" s="218" t="s">
        <v>1055</v>
      </c>
      <c r="G535" s="40"/>
      <c r="H535" s="40"/>
      <c r="I535" s="219"/>
      <c r="J535" s="40"/>
      <c r="K535" s="40"/>
      <c r="L535" s="44"/>
      <c r="M535" s="220"/>
      <c r="N535" s="221"/>
      <c r="O535" s="84"/>
      <c r="P535" s="84"/>
      <c r="Q535" s="84"/>
      <c r="R535" s="84"/>
      <c r="S535" s="84"/>
      <c r="T535" s="85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129</v>
      </c>
      <c r="AU535" s="17" t="s">
        <v>79</v>
      </c>
    </row>
    <row r="536" s="2" customFormat="1">
      <c r="A536" s="38"/>
      <c r="B536" s="39"/>
      <c r="C536" s="40"/>
      <c r="D536" s="222" t="s">
        <v>131</v>
      </c>
      <c r="E536" s="40"/>
      <c r="F536" s="223" t="s">
        <v>1056</v>
      </c>
      <c r="G536" s="40"/>
      <c r="H536" s="40"/>
      <c r="I536" s="219"/>
      <c r="J536" s="40"/>
      <c r="K536" s="40"/>
      <c r="L536" s="44"/>
      <c r="M536" s="220"/>
      <c r="N536" s="221"/>
      <c r="O536" s="84"/>
      <c r="P536" s="84"/>
      <c r="Q536" s="84"/>
      <c r="R536" s="84"/>
      <c r="S536" s="84"/>
      <c r="T536" s="85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T536" s="17" t="s">
        <v>131</v>
      </c>
      <c r="AU536" s="17" t="s">
        <v>79</v>
      </c>
    </row>
    <row r="537" s="13" customFormat="1">
      <c r="A537" s="13"/>
      <c r="B537" s="225"/>
      <c r="C537" s="226"/>
      <c r="D537" s="217" t="s">
        <v>135</v>
      </c>
      <c r="E537" s="227" t="s">
        <v>28</v>
      </c>
      <c r="F537" s="228" t="s">
        <v>1057</v>
      </c>
      <c r="G537" s="226"/>
      <c r="H537" s="229">
        <v>17.501000000000001</v>
      </c>
      <c r="I537" s="230"/>
      <c r="J537" s="226"/>
      <c r="K537" s="226"/>
      <c r="L537" s="231"/>
      <c r="M537" s="232"/>
      <c r="N537" s="233"/>
      <c r="O537" s="233"/>
      <c r="P537" s="233"/>
      <c r="Q537" s="233"/>
      <c r="R537" s="233"/>
      <c r="S537" s="233"/>
      <c r="T537" s="23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5" t="s">
        <v>135</v>
      </c>
      <c r="AU537" s="235" t="s">
        <v>79</v>
      </c>
      <c r="AV537" s="13" t="s">
        <v>81</v>
      </c>
      <c r="AW537" s="13" t="s">
        <v>33</v>
      </c>
      <c r="AX537" s="13" t="s">
        <v>71</v>
      </c>
      <c r="AY537" s="235" t="s">
        <v>119</v>
      </c>
    </row>
    <row r="538" s="13" customFormat="1">
      <c r="A538" s="13"/>
      <c r="B538" s="225"/>
      <c r="C538" s="226"/>
      <c r="D538" s="217" t="s">
        <v>135</v>
      </c>
      <c r="E538" s="227" t="s">
        <v>28</v>
      </c>
      <c r="F538" s="228" t="s">
        <v>1058</v>
      </c>
      <c r="G538" s="226"/>
      <c r="H538" s="229">
        <v>50.719999999999999</v>
      </c>
      <c r="I538" s="230"/>
      <c r="J538" s="226"/>
      <c r="K538" s="226"/>
      <c r="L538" s="231"/>
      <c r="M538" s="232"/>
      <c r="N538" s="233"/>
      <c r="O538" s="233"/>
      <c r="P538" s="233"/>
      <c r="Q538" s="233"/>
      <c r="R538" s="233"/>
      <c r="S538" s="233"/>
      <c r="T538" s="23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5" t="s">
        <v>135</v>
      </c>
      <c r="AU538" s="235" t="s">
        <v>79</v>
      </c>
      <c r="AV538" s="13" t="s">
        <v>81</v>
      </c>
      <c r="AW538" s="13" t="s">
        <v>33</v>
      </c>
      <c r="AX538" s="13" t="s">
        <v>71</v>
      </c>
      <c r="AY538" s="235" t="s">
        <v>119</v>
      </c>
    </row>
    <row r="539" s="13" customFormat="1">
      <c r="A539" s="13"/>
      <c r="B539" s="225"/>
      <c r="C539" s="226"/>
      <c r="D539" s="217" t="s">
        <v>135</v>
      </c>
      <c r="E539" s="227" t="s">
        <v>28</v>
      </c>
      <c r="F539" s="228" t="s">
        <v>1059</v>
      </c>
      <c r="G539" s="226"/>
      <c r="H539" s="229">
        <v>12.4</v>
      </c>
      <c r="I539" s="230"/>
      <c r="J539" s="226"/>
      <c r="K539" s="226"/>
      <c r="L539" s="231"/>
      <c r="M539" s="232"/>
      <c r="N539" s="233"/>
      <c r="O539" s="233"/>
      <c r="P539" s="233"/>
      <c r="Q539" s="233"/>
      <c r="R539" s="233"/>
      <c r="S539" s="233"/>
      <c r="T539" s="23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5" t="s">
        <v>135</v>
      </c>
      <c r="AU539" s="235" t="s">
        <v>79</v>
      </c>
      <c r="AV539" s="13" t="s">
        <v>81</v>
      </c>
      <c r="AW539" s="13" t="s">
        <v>33</v>
      </c>
      <c r="AX539" s="13" t="s">
        <v>71</v>
      </c>
      <c r="AY539" s="235" t="s">
        <v>119</v>
      </c>
    </row>
    <row r="540" s="13" customFormat="1">
      <c r="A540" s="13"/>
      <c r="B540" s="225"/>
      <c r="C540" s="226"/>
      <c r="D540" s="217" t="s">
        <v>135</v>
      </c>
      <c r="E540" s="227" t="s">
        <v>28</v>
      </c>
      <c r="F540" s="228" t="s">
        <v>1060</v>
      </c>
      <c r="G540" s="226"/>
      <c r="H540" s="229">
        <v>3.702</v>
      </c>
      <c r="I540" s="230"/>
      <c r="J540" s="226"/>
      <c r="K540" s="226"/>
      <c r="L540" s="231"/>
      <c r="M540" s="232"/>
      <c r="N540" s="233"/>
      <c r="O540" s="233"/>
      <c r="P540" s="233"/>
      <c r="Q540" s="233"/>
      <c r="R540" s="233"/>
      <c r="S540" s="233"/>
      <c r="T540" s="23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5" t="s">
        <v>135</v>
      </c>
      <c r="AU540" s="235" t="s">
        <v>79</v>
      </c>
      <c r="AV540" s="13" t="s">
        <v>81</v>
      </c>
      <c r="AW540" s="13" t="s">
        <v>33</v>
      </c>
      <c r="AX540" s="13" t="s">
        <v>71</v>
      </c>
      <c r="AY540" s="235" t="s">
        <v>119</v>
      </c>
    </row>
    <row r="541" s="14" customFormat="1">
      <c r="A541" s="14"/>
      <c r="B541" s="239"/>
      <c r="C541" s="240"/>
      <c r="D541" s="217" t="s">
        <v>135</v>
      </c>
      <c r="E541" s="241" t="s">
        <v>28</v>
      </c>
      <c r="F541" s="242" t="s">
        <v>258</v>
      </c>
      <c r="G541" s="240"/>
      <c r="H541" s="243">
        <v>84.322999999999993</v>
      </c>
      <c r="I541" s="244"/>
      <c r="J541" s="240"/>
      <c r="K541" s="240"/>
      <c r="L541" s="245"/>
      <c r="M541" s="246"/>
      <c r="N541" s="247"/>
      <c r="O541" s="247"/>
      <c r="P541" s="247"/>
      <c r="Q541" s="247"/>
      <c r="R541" s="247"/>
      <c r="S541" s="247"/>
      <c r="T541" s="248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9" t="s">
        <v>135</v>
      </c>
      <c r="AU541" s="249" t="s">
        <v>79</v>
      </c>
      <c r="AV541" s="14" t="s">
        <v>127</v>
      </c>
      <c r="AW541" s="14" t="s">
        <v>33</v>
      </c>
      <c r="AX541" s="14" t="s">
        <v>79</v>
      </c>
      <c r="AY541" s="249" t="s">
        <v>119</v>
      </c>
    </row>
    <row r="542" s="2" customFormat="1" ht="21.75" customHeight="1">
      <c r="A542" s="38"/>
      <c r="B542" s="39"/>
      <c r="C542" s="260" t="s">
        <v>1061</v>
      </c>
      <c r="D542" s="260" t="s">
        <v>267</v>
      </c>
      <c r="E542" s="261" t="s">
        <v>1062</v>
      </c>
      <c r="F542" s="262" t="s">
        <v>1063</v>
      </c>
      <c r="G542" s="263" t="s">
        <v>488</v>
      </c>
      <c r="H542" s="264">
        <v>98.278000000000006</v>
      </c>
      <c r="I542" s="265"/>
      <c r="J542" s="266">
        <f>ROUND(I542*H542,2)</f>
        <v>0</v>
      </c>
      <c r="K542" s="262" t="s">
        <v>126</v>
      </c>
      <c r="L542" s="267"/>
      <c r="M542" s="268" t="s">
        <v>28</v>
      </c>
      <c r="N542" s="269" t="s">
        <v>42</v>
      </c>
      <c r="O542" s="84"/>
      <c r="P542" s="213">
        <f>O542*H542</f>
        <v>0</v>
      </c>
      <c r="Q542" s="213">
        <v>0.0053</v>
      </c>
      <c r="R542" s="213">
        <f>Q542*H542</f>
        <v>0.52087340000000004</v>
      </c>
      <c r="S542" s="213">
        <v>0</v>
      </c>
      <c r="T542" s="214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15" t="s">
        <v>247</v>
      </c>
      <c r="AT542" s="215" t="s">
        <v>267</v>
      </c>
      <c r="AU542" s="215" t="s">
        <v>79</v>
      </c>
      <c r="AY542" s="17" t="s">
        <v>119</v>
      </c>
      <c r="BE542" s="216">
        <f>IF(N542="základní",J542,0)</f>
        <v>0</v>
      </c>
      <c r="BF542" s="216">
        <f>IF(N542="snížená",J542,0)</f>
        <v>0</v>
      </c>
      <c r="BG542" s="216">
        <f>IF(N542="zákl. přenesená",J542,0)</f>
        <v>0</v>
      </c>
      <c r="BH542" s="216">
        <f>IF(N542="sníž. přenesená",J542,0)</f>
        <v>0</v>
      </c>
      <c r="BI542" s="216">
        <f>IF(N542="nulová",J542,0)</f>
        <v>0</v>
      </c>
      <c r="BJ542" s="17" t="s">
        <v>79</v>
      </c>
      <c r="BK542" s="216">
        <f>ROUND(I542*H542,2)</f>
        <v>0</v>
      </c>
      <c r="BL542" s="17" t="s">
        <v>247</v>
      </c>
      <c r="BM542" s="215" t="s">
        <v>1064</v>
      </c>
    </row>
    <row r="543" s="2" customFormat="1">
      <c r="A543" s="38"/>
      <c r="B543" s="39"/>
      <c r="C543" s="40"/>
      <c r="D543" s="217" t="s">
        <v>129</v>
      </c>
      <c r="E543" s="40"/>
      <c r="F543" s="218" t="s">
        <v>1063</v>
      </c>
      <c r="G543" s="40"/>
      <c r="H543" s="40"/>
      <c r="I543" s="219"/>
      <c r="J543" s="40"/>
      <c r="K543" s="40"/>
      <c r="L543" s="44"/>
      <c r="M543" s="220"/>
      <c r="N543" s="221"/>
      <c r="O543" s="84"/>
      <c r="P543" s="84"/>
      <c r="Q543" s="84"/>
      <c r="R543" s="84"/>
      <c r="S543" s="84"/>
      <c r="T543" s="85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T543" s="17" t="s">
        <v>129</v>
      </c>
      <c r="AU543" s="17" t="s">
        <v>79</v>
      </c>
    </row>
    <row r="544" s="13" customFormat="1">
      <c r="A544" s="13"/>
      <c r="B544" s="225"/>
      <c r="C544" s="226"/>
      <c r="D544" s="217" t="s">
        <v>135</v>
      </c>
      <c r="E544" s="226"/>
      <c r="F544" s="228" t="s">
        <v>1065</v>
      </c>
      <c r="G544" s="226"/>
      <c r="H544" s="229">
        <v>98.278000000000006</v>
      </c>
      <c r="I544" s="230"/>
      <c r="J544" s="226"/>
      <c r="K544" s="226"/>
      <c r="L544" s="231"/>
      <c r="M544" s="232"/>
      <c r="N544" s="233"/>
      <c r="O544" s="233"/>
      <c r="P544" s="233"/>
      <c r="Q544" s="233"/>
      <c r="R544" s="233"/>
      <c r="S544" s="233"/>
      <c r="T544" s="23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5" t="s">
        <v>135</v>
      </c>
      <c r="AU544" s="235" t="s">
        <v>79</v>
      </c>
      <c r="AV544" s="13" t="s">
        <v>81</v>
      </c>
      <c r="AW544" s="13" t="s">
        <v>4</v>
      </c>
      <c r="AX544" s="13" t="s">
        <v>79</v>
      </c>
      <c r="AY544" s="235" t="s">
        <v>119</v>
      </c>
    </row>
    <row r="545" s="2" customFormat="1" ht="16.5" customHeight="1">
      <c r="A545" s="38"/>
      <c r="B545" s="39"/>
      <c r="C545" s="204" t="s">
        <v>1066</v>
      </c>
      <c r="D545" s="204" t="s">
        <v>122</v>
      </c>
      <c r="E545" s="205" t="s">
        <v>1067</v>
      </c>
      <c r="F545" s="206" t="s">
        <v>1068</v>
      </c>
      <c r="G545" s="207" t="s">
        <v>488</v>
      </c>
      <c r="H545" s="208">
        <v>205.56999999999999</v>
      </c>
      <c r="I545" s="209"/>
      <c r="J545" s="210">
        <f>ROUND(I545*H545,2)</f>
        <v>0</v>
      </c>
      <c r="K545" s="206" t="s">
        <v>126</v>
      </c>
      <c r="L545" s="44"/>
      <c r="M545" s="211" t="s">
        <v>28</v>
      </c>
      <c r="N545" s="212" t="s">
        <v>42</v>
      </c>
      <c r="O545" s="84"/>
      <c r="P545" s="213">
        <f>O545*H545</f>
        <v>0</v>
      </c>
      <c r="Q545" s="213">
        <v>0.00040000000000000002</v>
      </c>
      <c r="R545" s="213">
        <f>Q545*H545</f>
        <v>0.082227999999999996</v>
      </c>
      <c r="S545" s="213">
        <v>0</v>
      </c>
      <c r="T545" s="214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15" t="s">
        <v>247</v>
      </c>
      <c r="AT545" s="215" t="s">
        <v>122</v>
      </c>
      <c r="AU545" s="215" t="s">
        <v>79</v>
      </c>
      <c r="AY545" s="17" t="s">
        <v>119</v>
      </c>
      <c r="BE545" s="216">
        <f>IF(N545="základní",J545,0)</f>
        <v>0</v>
      </c>
      <c r="BF545" s="216">
        <f>IF(N545="snížená",J545,0)</f>
        <v>0</v>
      </c>
      <c r="BG545" s="216">
        <f>IF(N545="zákl. přenesená",J545,0)</f>
        <v>0</v>
      </c>
      <c r="BH545" s="216">
        <f>IF(N545="sníž. přenesená",J545,0)</f>
        <v>0</v>
      </c>
      <c r="BI545" s="216">
        <f>IF(N545="nulová",J545,0)</f>
        <v>0</v>
      </c>
      <c r="BJ545" s="17" t="s">
        <v>79</v>
      </c>
      <c r="BK545" s="216">
        <f>ROUND(I545*H545,2)</f>
        <v>0</v>
      </c>
      <c r="BL545" s="17" t="s">
        <v>247</v>
      </c>
      <c r="BM545" s="215" t="s">
        <v>1069</v>
      </c>
    </row>
    <row r="546" s="2" customFormat="1">
      <c r="A546" s="38"/>
      <c r="B546" s="39"/>
      <c r="C546" s="40"/>
      <c r="D546" s="217" t="s">
        <v>129</v>
      </c>
      <c r="E546" s="40"/>
      <c r="F546" s="218" t="s">
        <v>1070</v>
      </c>
      <c r="G546" s="40"/>
      <c r="H546" s="40"/>
      <c r="I546" s="219"/>
      <c r="J546" s="40"/>
      <c r="K546" s="40"/>
      <c r="L546" s="44"/>
      <c r="M546" s="220"/>
      <c r="N546" s="221"/>
      <c r="O546" s="84"/>
      <c r="P546" s="84"/>
      <c r="Q546" s="84"/>
      <c r="R546" s="84"/>
      <c r="S546" s="84"/>
      <c r="T546" s="85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129</v>
      </c>
      <c r="AU546" s="17" t="s">
        <v>79</v>
      </c>
    </row>
    <row r="547" s="2" customFormat="1">
      <c r="A547" s="38"/>
      <c r="B547" s="39"/>
      <c r="C547" s="40"/>
      <c r="D547" s="222" t="s">
        <v>131</v>
      </c>
      <c r="E547" s="40"/>
      <c r="F547" s="223" t="s">
        <v>1071</v>
      </c>
      <c r="G547" s="40"/>
      <c r="H547" s="40"/>
      <c r="I547" s="219"/>
      <c r="J547" s="40"/>
      <c r="K547" s="40"/>
      <c r="L547" s="44"/>
      <c r="M547" s="220"/>
      <c r="N547" s="221"/>
      <c r="O547" s="84"/>
      <c r="P547" s="84"/>
      <c r="Q547" s="84"/>
      <c r="R547" s="84"/>
      <c r="S547" s="84"/>
      <c r="T547" s="85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131</v>
      </c>
      <c r="AU547" s="17" t="s">
        <v>79</v>
      </c>
    </row>
    <row r="548" s="15" customFormat="1">
      <c r="A548" s="15"/>
      <c r="B548" s="250"/>
      <c r="C548" s="251"/>
      <c r="D548" s="217" t="s">
        <v>135</v>
      </c>
      <c r="E548" s="252" t="s">
        <v>28</v>
      </c>
      <c r="F548" s="253" t="s">
        <v>1072</v>
      </c>
      <c r="G548" s="251"/>
      <c r="H548" s="252" t="s">
        <v>28</v>
      </c>
      <c r="I548" s="254"/>
      <c r="J548" s="251"/>
      <c r="K548" s="251"/>
      <c r="L548" s="255"/>
      <c r="M548" s="256"/>
      <c r="N548" s="257"/>
      <c r="O548" s="257"/>
      <c r="P548" s="257"/>
      <c r="Q548" s="257"/>
      <c r="R548" s="257"/>
      <c r="S548" s="257"/>
      <c r="T548" s="258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9" t="s">
        <v>135</v>
      </c>
      <c r="AU548" s="259" t="s">
        <v>79</v>
      </c>
      <c r="AV548" s="15" t="s">
        <v>79</v>
      </c>
      <c r="AW548" s="15" t="s">
        <v>33</v>
      </c>
      <c r="AX548" s="15" t="s">
        <v>71</v>
      </c>
      <c r="AY548" s="259" t="s">
        <v>119</v>
      </c>
    </row>
    <row r="549" s="13" customFormat="1">
      <c r="A549" s="13"/>
      <c r="B549" s="225"/>
      <c r="C549" s="226"/>
      <c r="D549" s="217" t="s">
        <v>135</v>
      </c>
      <c r="E549" s="227" t="s">
        <v>28</v>
      </c>
      <c r="F549" s="228" t="s">
        <v>1073</v>
      </c>
      <c r="G549" s="226"/>
      <c r="H549" s="229">
        <v>40.576999999999998</v>
      </c>
      <c r="I549" s="230"/>
      <c r="J549" s="226"/>
      <c r="K549" s="226"/>
      <c r="L549" s="231"/>
      <c r="M549" s="232"/>
      <c r="N549" s="233"/>
      <c r="O549" s="233"/>
      <c r="P549" s="233"/>
      <c r="Q549" s="233"/>
      <c r="R549" s="233"/>
      <c r="S549" s="233"/>
      <c r="T549" s="234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5" t="s">
        <v>135</v>
      </c>
      <c r="AU549" s="235" t="s">
        <v>79</v>
      </c>
      <c r="AV549" s="13" t="s">
        <v>81</v>
      </c>
      <c r="AW549" s="13" t="s">
        <v>33</v>
      </c>
      <c r="AX549" s="13" t="s">
        <v>71</v>
      </c>
      <c r="AY549" s="235" t="s">
        <v>119</v>
      </c>
    </row>
    <row r="550" s="13" customFormat="1">
      <c r="A550" s="13"/>
      <c r="B550" s="225"/>
      <c r="C550" s="226"/>
      <c r="D550" s="217" t="s">
        <v>135</v>
      </c>
      <c r="E550" s="227" t="s">
        <v>28</v>
      </c>
      <c r="F550" s="228" t="s">
        <v>1074</v>
      </c>
      <c r="G550" s="226"/>
      <c r="H550" s="229">
        <v>32.573</v>
      </c>
      <c r="I550" s="230"/>
      <c r="J550" s="226"/>
      <c r="K550" s="226"/>
      <c r="L550" s="231"/>
      <c r="M550" s="232"/>
      <c r="N550" s="233"/>
      <c r="O550" s="233"/>
      <c r="P550" s="233"/>
      <c r="Q550" s="233"/>
      <c r="R550" s="233"/>
      <c r="S550" s="233"/>
      <c r="T550" s="23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5" t="s">
        <v>135</v>
      </c>
      <c r="AU550" s="235" t="s">
        <v>79</v>
      </c>
      <c r="AV550" s="13" t="s">
        <v>81</v>
      </c>
      <c r="AW550" s="13" t="s">
        <v>33</v>
      </c>
      <c r="AX550" s="13" t="s">
        <v>71</v>
      </c>
      <c r="AY550" s="235" t="s">
        <v>119</v>
      </c>
    </row>
    <row r="551" s="13" customFormat="1">
      <c r="A551" s="13"/>
      <c r="B551" s="225"/>
      <c r="C551" s="226"/>
      <c r="D551" s="217" t="s">
        <v>135</v>
      </c>
      <c r="E551" s="227" t="s">
        <v>28</v>
      </c>
      <c r="F551" s="228" t="s">
        <v>1075</v>
      </c>
      <c r="G551" s="226"/>
      <c r="H551" s="229">
        <v>101.488</v>
      </c>
      <c r="I551" s="230"/>
      <c r="J551" s="226"/>
      <c r="K551" s="226"/>
      <c r="L551" s="231"/>
      <c r="M551" s="232"/>
      <c r="N551" s="233"/>
      <c r="O551" s="233"/>
      <c r="P551" s="233"/>
      <c r="Q551" s="233"/>
      <c r="R551" s="233"/>
      <c r="S551" s="233"/>
      <c r="T551" s="234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5" t="s">
        <v>135</v>
      </c>
      <c r="AU551" s="235" t="s">
        <v>79</v>
      </c>
      <c r="AV551" s="13" t="s">
        <v>81</v>
      </c>
      <c r="AW551" s="13" t="s">
        <v>33</v>
      </c>
      <c r="AX551" s="13" t="s">
        <v>71</v>
      </c>
      <c r="AY551" s="235" t="s">
        <v>119</v>
      </c>
    </row>
    <row r="552" s="13" customFormat="1">
      <c r="A552" s="13"/>
      <c r="B552" s="225"/>
      <c r="C552" s="226"/>
      <c r="D552" s="217" t="s">
        <v>135</v>
      </c>
      <c r="E552" s="227" t="s">
        <v>28</v>
      </c>
      <c r="F552" s="228" t="s">
        <v>1076</v>
      </c>
      <c r="G552" s="226"/>
      <c r="H552" s="229">
        <v>15.289999999999999</v>
      </c>
      <c r="I552" s="230"/>
      <c r="J552" s="226"/>
      <c r="K552" s="226"/>
      <c r="L552" s="231"/>
      <c r="M552" s="232"/>
      <c r="N552" s="233"/>
      <c r="O552" s="233"/>
      <c r="P552" s="233"/>
      <c r="Q552" s="233"/>
      <c r="R552" s="233"/>
      <c r="S552" s="233"/>
      <c r="T552" s="234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5" t="s">
        <v>135</v>
      </c>
      <c r="AU552" s="235" t="s">
        <v>79</v>
      </c>
      <c r="AV552" s="13" t="s">
        <v>81</v>
      </c>
      <c r="AW552" s="13" t="s">
        <v>33</v>
      </c>
      <c r="AX552" s="13" t="s">
        <v>71</v>
      </c>
      <c r="AY552" s="235" t="s">
        <v>119</v>
      </c>
    </row>
    <row r="553" s="13" customFormat="1">
      <c r="A553" s="13"/>
      <c r="B553" s="225"/>
      <c r="C553" s="226"/>
      <c r="D553" s="217" t="s">
        <v>135</v>
      </c>
      <c r="E553" s="227" t="s">
        <v>28</v>
      </c>
      <c r="F553" s="228" t="s">
        <v>1077</v>
      </c>
      <c r="G553" s="226"/>
      <c r="H553" s="229">
        <v>7.46</v>
      </c>
      <c r="I553" s="230"/>
      <c r="J553" s="226"/>
      <c r="K553" s="226"/>
      <c r="L553" s="231"/>
      <c r="M553" s="232"/>
      <c r="N553" s="233"/>
      <c r="O553" s="233"/>
      <c r="P553" s="233"/>
      <c r="Q553" s="233"/>
      <c r="R553" s="233"/>
      <c r="S553" s="233"/>
      <c r="T553" s="234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5" t="s">
        <v>135</v>
      </c>
      <c r="AU553" s="235" t="s">
        <v>79</v>
      </c>
      <c r="AV553" s="13" t="s">
        <v>81</v>
      </c>
      <c r="AW553" s="13" t="s">
        <v>33</v>
      </c>
      <c r="AX553" s="13" t="s">
        <v>71</v>
      </c>
      <c r="AY553" s="235" t="s">
        <v>119</v>
      </c>
    </row>
    <row r="554" s="13" customFormat="1">
      <c r="A554" s="13"/>
      <c r="B554" s="225"/>
      <c r="C554" s="226"/>
      <c r="D554" s="217" t="s">
        <v>135</v>
      </c>
      <c r="E554" s="227" t="s">
        <v>28</v>
      </c>
      <c r="F554" s="228" t="s">
        <v>1078</v>
      </c>
      <c r="G554" s="226"/>
      <c r="H554" s="229">
        <v>2.2400000000000002</v>
      </c>
      <c r="I554" s="230"/>
      <c r="J554" s="226"/>
      <c r="K554" s="226"/>
      <c r="L554" s="231"/>
      <c r="M554" s="232"/>
      <c r="N554" s="233"/>
      <c r="O554" s="233"/>
      <c r="P554" s="233"/>
      <c r="Q554" s="233"/>
      <c r="R554" s="233"/>
      <c r="S554" s="233"/>
      <c r="T554" s="234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5" t="s">
        <v>135</v>
      </c>
      <c r="AU554" s="235" t="s">
        <v>79</v>
      </c>
      <c r="AV554" s="13" t="s">
        <v>81</v>
      </c>
      <c r="AW554" s="13" t="s">
        <v>33</v>
      </c>
      <c r="AX554" s="13" t="s">
        <v>71</v>
      </c>
      <c r="AY554" s="235" t="s">
        <v>119</v>
      </c>
    </row>
    <row r="555" s="13" customFormat="1">
      <c r="A555" s="13"/>
      <c r="B555" s="225"/>
      <c r="C555" s="226"/>
      <c r="D555" s="217" t="s">
        <v>135</v>
      </c>
      <c r="E555" s="227" t="s">
        <v>28</v>
      </c>
      <c r="F555" s="228" t="s">
        <v>1078</v>
      </c>
      <c r="G555" s="226"/>
      <c r="H555" s="229">
        <v>2.2400000000000002</v>
      </c>
      <c r="I555" s="230"/>
      <c r="J555" s="226"/>
      <c r="K555" s="226"/>
      <c r="L555" s="231"/>
      <c r="M555" s="232"/>
      <c r="N555" s="233"/>
      <c r="O555" s="233"/>
      <c r="P555" s="233"/>
      <c r="Q555" s="233"/>
      <c r="R555" s="233"/>
      <c r="S555" s="233"/>
      <c r="T555" s="23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5" t="s">
        <v>135</v>
      </c>
      <c r="AU555" s="235" t="s">
        <v>79</v>
      </c>
      <c r="AV555" s="13" t="s">
        <v>81</v>
      </c>
      <c r="AW555" s="13" t="s">
        <v>33</v>
      </c>
      <c r="AX555" s="13" t="s">
        <v>71</v>
      </c>
      <c r="AY555" s="235" t="s">
        <v>119</v>
      </c>
    </row>
    <row r="556" s="13" customFormat="1">
      <c r="A556" s="13"/>
      <c r="B556" s="225"/>
      <c r="C556" s="226"/>
      <c r="D556" s="217" t="s">
        <v>135</v>
      </c>
      <c r="E556" s="227" t="s">
        <v>28</v>
      </c>
      <c r="F556" s="228" t="s">
        <v>1060</v>
      </c>
      <c r="G556" s="226"/>
      <c r="H556" s="229">
        <v>3.702</v>
      </c>
      <c r="I556" s="230"/>
      <c r="J556" s="226"/>
      <c r="K556" s="226"/>
      <c r="L556" s="231"/>
      <c r="M556" s="232"/>
      <c r="N556" s="233"/>
      <c r="O556" s="233"/>
      <c r="P556" s="233"/>
      <c r="Q556" s="233"/>
      <c r="R556" s="233"/>
      <c r="S556" s="233"/>
      <c r="T556" s="234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5" t="s">
        <v>135</v>
      </c>
      <c r="AU556" s="235" t="s">
        <v>79</v>
      </c>
      <c r="AV556" s="13" t="s">
        <v>81</v>
      </c>
      <c r="AW556" s="13" t="s">
        <v>33</v>
      </c>
      <c r="AX556" s="13" t="s">
        <v>71</v>
      </c>
      <c r="AY556" s="235" t="s">
        <v>119</v>
      </c>
    </row>
    <row r="557" s="14" customFormat="1">
      <c r="A557" s="14"/>
      <c r="B557" s="239"/>
      <c r="C557" s="240"/>
      <c r="D557" s="217" t="s">
        <v>135</v>
      </c>
      <c r="E557" s="241" t="s">
        <v>28</v>
      </c>
      <c r="F557" s="242" t="s">
        <v>258</v>
      </c>
      <c r="G557" s="240"/>
      <c r="H557" s="243">
        <v>205.56999999999999</v>
      </c>
      <c r="I557" s="244"/>
      <c r="J557" s="240"/>
      <c r="K557" s="240"/>
      <c r="L557" s="245"/>
      <c r="M557" s="246"/>
      <c r="N557" s="247"/>
      <c r="O557" s="247"/>
      <c r="P557" s="247"/>
      <c r="Q557" s="247"/>
      <c r="R557" s="247"/>
      <c r="S557" s="247"/>
      <c r="T557" s="248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9" t="s">
        <v>135</v>
      </c>
      <c r="AU557" s="249" t="s">
        <v>79</v>
      </c>
      <c r="AV557" s="14" t="s">
        <v>127</v>
      </c>
      <c r="AW557" s="14" t="s">
        <v>33</v>
      </c>
      <c r="AX557" s="14" t="s">
        <v>79</v>
      </c>
      <c r="AY557" s="249" t="s">
        <v>119</v>
      </c>
    </row>
    <row r="558" s="2" customFormat="1" ht="21.75" customHeight="1">
      <c r="A558" s="38"/>
      <c r="B558" s="39"/>
      <c r="C558" s="260" t="s">
        <v>1079</v>
      </c>
      <c r="D558" s="260" t="s">
        <v>267</v>
      </c>
      <c r="E558" s="261" t="s">
        <v>1062</v>
      </c>
      <c r="F558" s="262" t="s">
        <v>1063</v>
      </c>
      <c r="G558" s="263" t="s">
        <v>488</v>
      </c>
      <c r="H558" s="264">
        <v>251.00100000000001</v>
      </c>
      <c r="I558" s="265"/>
      <c r="J558" s="266">
        <f>ROUND(I558*H558,2)</f>
        <v>0</v>
      </c>
      <c r="K558" s="262" t="s">
        <v>126</v>
      </c>
      <c r="L558" s="267"/>
      <c r="M558" s="268" t="s">
        <v>28</v>
      </c>
      <c r="N558" s="269" t="s">
        <v>42</v>
      </c>
      <c r="O558" s="84"/>
      <c r="P558" s="213">
        <f>O558*H558</f>
        <v>0</v>
      </c>
      <c r="Q558" s="213">
        <v>0.0053</v>
      </c>
      <c r="R558" s="213">
        <f>Q558*H558</f>
        <v>1.3303053</v>
      </c>
      <c r="S558" s="213">
        <v>0</v>
      </c>
      <c r="T558" s="214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15" t="s">
        <v>247</v>
      </c>
      <c r="AT558" s="215" t="s">
        <v>267</v>
      </c>
      <c r="AU558" s="215" t="s">
        <v>79</v>
      </c>
      <c r="AY558" s="17" t="s">
        <v>119</v>
      </c>
      <c r="BE558" s="216">
        <f>IF(N558="základní",J558,0)</f>
        <v>0</v>
      </c>
      <c r="BF558" s="216">
        <f>IF(N558="snížená",J558,0)</f>
        <v>0</v>
      </c>
      <c r="BG558" s="216">
        <f>IF(N558="zákl. přenesená",J558,0)</f>
        <v>0</v>
      </c>
      <c r="BH558" s="216">
        <f>IF(N558="sníž. přenesená",J558,0)</f>
        <v>0</v>
      </c>
      <c r="BI558" s="216">
        <f>IF(N558="nulová",J558,0)</f>
        <v>0</v>
      </c>
      <c r="BJ558" s="17" t="s">
        <v>79</v>
      </c>
      <c r="BK558" s="216">
        <f>ROUND(I558*H558,2)</f>
        <v>0</v>
      </c>
      <c r="BL558" s="17" t="s">
        <v>247</v>
      </c>
      <c r="BM558" s="215" t="s">
        <v>1080</v>
      </c>
    </row>
    <row r="559" s="2" customFormat="1">
      <c r="A559" s="38"/>
      <c r="B559" s="39"/>
      <c r="C559" s="40"/>
      <c r="D559" s="217" t="s">
        <v>129</v>
      </c>
      <c r="E559" s="40"/>
      <c r="F559" s="218" t="s">
        <v>1063</v>
      </c>
      <c r="G559" s="40"/>
      <c r="H559" s="40"/>
      <c r="I559" s="219"/>
      <c r="J559" s="40"/>
      <c r="K559" s="40"/>
      <c r="L559" s="44"/>
      <c r="M559" s="220"/>
      <c r="N559" s="221"/>
      <c r="O559" s="84"/>
      <c r="P559" s="84"/>
      <c r="Q559" s="84"/>
      <c r="R559" s="84"/>
      <c r="S559" s="84"/>
      <c r="T559" s="85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129</v>
      </c>
      <c r="AU559" s="17" t="s">
        <v>79</v>
      </c>
    </row>
    <row r="560" s="13" customFormat="1">
      <c r="A560" s="13"/>
      <c r="B560" s="225"/>
      <c r="C560" s="226"/>
      <c r="D560" s="217" t="s">
        <v>135</v>
      </c>
      <c r="E560" s="226"/>
      <c r="F560" s="228" t="s">
        <v>1081</v>
      </c>
      <c r="G560" s="226"/>
      <c r="H560" s="229">
        <v>251.00100000000001</v>
      </c>
      <c r="I560" s="230"/>
      <c r="J560" s="226"/>
      <c r="K560" s="226"/>
      <c r="L560" s="231"/>
      <c r="M560" s="232"/>
      <c r="N560" s="233"/>
      <c r="O560" s="233"/>
      <c r="P560" s="233"/>
      <c r="Q560" s="233"/>
      <c r="R560" s="233"/>
      <c r="S560" s="233"/>
      <c r="T560" s="23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5" t="s">
        <v>135</v>
      </c>
      <c r="AU560" s="235" t="s">
        <v>79</v>
      </c>
      <c r="AV560" s="13" t="s">
        <v>81</v>
      </c>
      <c r="AW560" s="13" t="s">
        <v>4</v>
      </c>
      <c r="AX560" s="13" t="s">
        <v>79</v>
      </c>
      <c r="AY560" s="235" t="s">
        <v>119</v>
      </c>
    </row>
    <row r="561" s="2" customFormat="1" ht="16.5" customHeight="1">
      <c r="A561" s="38"/>
      <c r="B561" s="39"/>
      <c r="C561" s="204" t="s">
        <v>1082</v>
      </c>
      <c r="D561" s="204" t="s">
        <v>122</v>
      </c>
      <c r="E561" s="205" t="s">
        <v>1083</v>
      </c>
      <c r="F561" s="206" t="s">
        <v>1084</v>
      </c>
      <c r="G561" s="207" t="s">
        <v>488</v>
      </c>
      <c r="H561" s="208">
        <v>256.82299999999998</v>
      </c>
      <c r="I561" s="209"/>
      <c r="J561" s="210">
        <f>ROUND(I561*H561,2)</f>
        <v>0</v>
      </c>
      <c r="K561" s="206" t="s">
        <v>126</v>
      </c>
      <c r="L561" s="44"/>
      <c r="M561" s="211" t="s">
        <v>28</v>
      </c>
      <c r="N561" s="212" t="s">
        <v>42</v>
      </c>
      <c r="O561" s="84"/>
      <c r="P561" s="213">
        <f>O561*H561</f>
        <v>0</v>
      </c>
      <c r="Q561" s="213">
        <v>0.00038000000000000002</v>
      </c>
      <c r="R561" s="213">
        <f>Q561*H561</f>
        <v>0.097592739999999997</v>
      </c>
      <c r="S561" s="213">
        <v>0</v>
      </c>
      <c r="T561" s="214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15" t="s">
        <v>247</v>
      </c>
      <c r="AT561" s="215" t="s">
        <v>122</v>
      </c>
      <c r="AU561" s="215" t="s">
        <v>79</v>
      </c>
      <c r="AY561" s="17" t="s">
        <v>119</v>
      </c>
      <c r="BE561" s="216">
        <f>IF(N561="základní",J561,0)</f>
        <v>0</v>
      </c>
      <c r="BF561" s="216">
        <f>IF(N561="snížená",J561,0)</f>
        <v>0</v>
      </c>
      <c r="BG561" s="216">
        <f>IF(N561="zákl. přenesená",J561,0)</f>
        <v>0</v>
      </c>
      <c r="BH561" s="216">
        <f>IF(N561="sníž. přenesená",J561,0)</f>
        <v>0</v>
      </c>
      <c r="BI561" s="216">
        <f>IF(N561="nulová",J561,0)</f>
        <v>0</v>
      </c>
      <c r="BJ561" s="17" t="s">
        <v>79</v>
      </c>
      <c r="BK561" s="216">
        <f>ROUND(I561*H561,2)</f>
        <v>0</v>
      </c>
      <c r="BL561" s="17" t="s">
        <v>247</v>
      </c>
      <c r="BM561" s="215" t="s">
        <v>1085</v>
      </c>
    </row>
    <row r="562" s="2" customFormat="1">
      <c r="A562" s="38"/>
      <c r="B562" s="39"/>
      <c r="C562" s="40"/>
      <c r="D562" s="217" t="s">
        <v>129</v>
      </c>
      <c r="E562" s="40"/>
      <c r="F562" s="218" t="s">
        <v>1086</v>
      </c>
      <c r="G562" s="40"/>
      <c r="H562" s="40"/>
      <c r="I562" s="219"/>
      <c r="J562" s="40"/>
      <c r="K562" s="40"/>
      <c r="L562" s="44"/>
      <c r="M562" s="220"/>
      <c r="N562" s="221"/>
      <c r="O562" s="84"/>
      <c r="P562" s="84"/>
      <c r="Q562" s="84"/>
      <c r="R562" s="84"/>
      <c r="S562" s="84"/>
      <c r="T562" s="85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7" t="s">
        <v>129</v>
      </c>
      <c r="AU562" s="17" t="s">
        <v>79</v>
      </c>
    </row>
    <row r="563" s="2" customFormat="1">
      <c r="A563" s="38"/>
      <c r="B563" s="39"/>
      <c r="C563" s="40"/>
      <c r="D563" s="222" t="s">
        <v>131</v>
      </c>
      <c r="E563" s="40"/>
      <c r="F563" s="223" t="s">
        <v>1087</v>
      </c>
      <c r="G563" s="40"/>
      <c r="H563" s="40"/>
      <c r="I563" s="219"/>
      <c r="J563" s="40"/>
      <c r="K563" s="40"/>
      <c r="L563" s="44"/>
      <c r="M563" s="220"/>
      <c r="N563" s="221"/>
      <c r="O563" s="84"/>
      <c r="P563" s="84"/>
      <c r="Q563" s="84"/>
      <c r="R563" s="84"/>
      <c r="S563" s="84"/>
      <c r="T563" s="85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131</v>
      </c>
      <c r="AU563" s="17" t="s">
        <v>79</v>
      </c>
    </row>
    <row r="564" s="13" customFormat="1">
      <c r="A564" s="13"/>
      <c r="B564" s="225"/>
      <c r="C564" s="226"/>
      <c r="D564" s="217" t="s">
        <v>135</v>
      </c>
      <c r="E564" s="227" t="s">
        <v>28</v>
      </c>
      <c r="F564" s="228" t="s">
        <v>1088</v>
      </c>
      <c r="G564" s="226"/>
      <c r="H564" s="229">
        <v>256.82299999999998</v>
      </c>
      <c r="I564" s="230"/>
      <c r="J564" s="226"/>
      <c r="K564" s="226"/>
      <c r="L564" s="231"/>
      <c r="M564" s="232"/>
      <c r="N564" s="233"/>
      <c r="O564" s="233"/>
      <c r="P564" s="233"/>
      <c r="Q564" s="233"/>
      <c r="R564" s="233"/>
      <c r="S564" s="233"/>
      <c r="T564" s="234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5" t="s">
        <v>135</v>
      </c>
      <c r="AU564" s="235" t="s">
        <v>79</v>
      </c>
      <c r="AV564" s="13" t="s">
        <v>81</v>
      </c>
      <c r="AW564" s="13" t="s">
        <v>33</v>
      </c>
      <c r="AX564" s="13" t="s">
        <v>79</v>
      </c>
      <c r="AY564" s="235" t="s">
        <v>119</v>
      </c>
    </row>
    <row r="565" s="2" customFormat="1" ht="21.75" customHeight="1">
      <c r="A565" s="38"/>
      <c r="B565" s="39"/>
      <c r="C565" s="260" t="s">
        <v>1089</v>
      </c>
      <c r="D565" s="260" t="s">
        <v>267</v>
      </c>
      <c r="E565" s="261" t="s">
        <v>1062</v>
      </c>
      <c r="F565" s="262" t="s">
        <v>1063</v>
      </c>
      <c r="G565" s="263" t="s">
        <v>488</v>
      </c>
      <c r="H565" s="264">
        <v>299.327</v>
      </c>
      <c r="I565" s="265"/>
      <c r="J565" s="266">
        <f>ROUND(I565*H565,2)</f>
        <v>0</v>
      </c>
      <c r="K565" s="262" t="s">
        <v>126</v>
      </c>
      <c r="L565" s="267"/>
      <c r="M565" s="268" t="s">
        <v>28</v>
      </c>
      <c r="N565" s="269" t="s">
        <v>42</v>
      </c>
      <c r="O565" s="84"/>
      <c r="P565" s="213">
        <f>O565*H565</f>
        <v>0</v>
      </c>
      <c r="Q565" s="213">
        <v>0.0053</v>
      </c>
      <c r="R565" s="213">
        <f>Q565*H565</f>
        <v>1.5864331</v>
      </c>
      <c r="S565" s="213">
        <v>0</v>
      </c>
      <c r="T565" s="214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15" t="s">
        <v>247</v>
      </c>
      <c r="AT565" s="215" t="s">
        <v>267</v>
      </c>
      <c r="AU565" s="215" t="s">
        <v>79</v>
      </c>
      <c r="AY565" s="17" t="s">
        <v>119</v>
      </c>
      <c r="BE565" s="216">
        <f>IF(N565="základní",J565,0)</f>
        <v>0</v>
      </c>
      <c r="BF565" s="216">
        <f>IF(N565="snížená",J565,0)</f>
        <v>0</v>
      </c>
      <c r="BG565" s="216">
        <f>IF(N565="zákl. přenesená",J565,0)</f>
        <v>0</v>
      </c>
      <c r="BH565" s="216">
        <f>IF(N565="sníž. přenesená",J565,0)</f>
        <v>0</v>
      </c>
      <c r="BI565" s="216">
        <f>IF(N565="nulová",J565,0)</f>
        <v>0</v>
      </c>
      <c r="BJ565" s="17" t="s">
        <v>79</v>
      </c>
      <c r="BK565" s="216">
        <f>ROUND(I565*H565,2)</f>
        <v>0</v>
      </c>
      <c r="BL565" s="17" t="s">
        <v>247</v>
      </c>
      <c r="BM565" s="215" t="s">
        <v>1090</v>
      </c>
    </row>
    <row r="566" s="2" customFormat="1">
      <c r="A566" s="38"/>
      <c r="B566" s="39"/>
      <c r="C566" s="40"/>
      <c r="D566" s="217" t="s">
        <v>129</v>
      </c>
      <c r="E566" s="40"/>
      <c r="F566" s="218" t="s">
        <v>1063</v>
      </c>
      <c r="G566" s="40"/>
      <c r="H566" s="40"/>
      <c r="I566" s="219"/>
      <c r="J566" s="40"/>
      <c r="K566" s="40"/>
      <c r="L566" s="44"/>
      <c r="M566" s="220"/>
      <c r="N566" s="221"/>
      <c r="O566" s="84"/>
      <c r="P566" s="84"/>
      <c r="Q566" s="84"/>
      <c r="R566" s="84"/>
      <c r="S566" s="84"/>
      <c r="T566" s="85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7" t="s">
        <v>129</v>
      </c>
      <c r="AU566" s="17" t="s">
        <v>79</v>
      </c>
    </row>
    <row r="567" s="13" customFormat="1">
      <c r="A567" s="13"/>
      <c r="B567" s="225"/>
      <c r="C567" s="226"/>
      <c r="D567" s="217" t="s">
        <v>135</v>
      </c>
      <c r="E567" s="226"/>
      <c r="F567" s="228" t="s">
        <v>1091</v>
      </c>
      <c r="G567" s="226"/>
      <c r="H567" s="229">
        <v>299.327</v>
      </c>
      <c r="I567" s="230"/>
      <c r="J567" s="226"/>
      <c r="K567" s="226"/>
      <c r="L567" s="231"/>
      <c r="M567" s="232"/>
      <c r="N567" s="233"/>
      <c r="O567" s="233"/>
      <c r="P567" s="233"/>
      <c r="Q567" s="233"/>
      <c r="R567" s="233"/>
      <c r="S567" s="233"/>
      <c r="T567" s="23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5" t="s">
        <v>135</v>
      </c>
      <c r="AU567" s="235" t="s">
        <v>79</v>
      </c>
      <c r="AV567" s="13" t="s">
        <v>81</v>
      </c>
      <c r="AW567" s="13" t="s">
        <v>4</v>
      </c>
      <c r="AX567" s="13" t="s">
        <v>79</v>
      </c>
      <c r="AY567" s="235" t="s">
        <v>119</v>
      </c>
    </row>
    <row r="568" s="12" customFormat="1" ht="25.92" customHeight="1">
      <c r="A568" s="12"/>
      <c r="B568" s="188"/>
      <c r="C568" s="189"/>
      <c r="D568" s="190" t="s">
        <v>70</v>
      </c>
      <c r="E568" s="191" t="s">
        <v>120</v>
      </c>
      <c r="F568" s="191" t="s">
        <v>121</v>
      </c>
      <c r="G568" s="189"/>
      <c r="H568" s="189"/>
      <c r="I568" s="192"/>
      <c r="J568" s="193">
        <f>BK568</f>
        <v>0</v>
      </c>
      <c r="K568" s="189"/>
      <c r="L568" s="194"/>
      <c r="M568" s="195"/>
      <c r="N568" s="196"/>
      <c r="O568" s="196"/>
      <c r="P568" s="197">
        <f>SUM(P569:P667)</f>
        <v>0</v>
      </c>
      <c r="Q568" s="196"/>
      <c r="R568" s="197">
        <f>SUM(R569:R667)</f>
        <v>84.417102320000026</v>
      </c>
      <c r="S568" s="196"/>
      <c r="T568" s="198">
        <f>SUM(T569:T667)</f>
        <v>0</v>
      </c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R568" s="199" t="s">
        <v>127</v>
      </c>
      <c r="AT568" s="200" t="s">
        <v>70</v>
      </c>
      <c r="AU568" s="200" t="s">
        <v>71</v>
      </c>
      <c r="AY568" s="199" t="s">
        <v>119</v>
      </c>
      <c r="BK568" s="201">
        <f>SUM(BK569:BK667)</f>
        <v>0</v>
      </c>
    </row>
    <row r="569" s="2" customFormat="1" ht="16.5" customHeight="1">
      <c r="A569" s="38"/>
      <c r="B569" s="39"/>
      <c r="C569" s="204" t="s">
        <v>1092</v>
      </c>
      <c r="D569" s="204" t="s">
        <v>122</v>
      </c>
      <c r="E569" s="205" t="s">
        <v>1093</v>
      </c>
      <c r="F569" s="206" t="s">
        <v>1094</v>
      </c>
      <c r="G569" s="207" t="s">
        <v>381</v>
      </c>
      <c r="H569" s="208">
        <v>60</v>
      </c>
      <c r="I569" s="209"/>
      <c r="J569" s="210">
        <f>ROUND(I569*H569,2)</f>
        <v>0</v>
      </c>
      <c r="K569" s="206" t="s">
        <v>126</v>
      </c>
      <c r="L569" s="44"/>
      <c r="M569" s="211" t="s">
        <v>28</v>
      </c>
      <c r="N569" s="212" t="s">
        <v>42</v>
      </c>
      <c r="O569" s="84"/>
      <c r="P569" s="213">
        <f>O569*H569</f>
        <v>0</v>
      </c>
      <c r="Q569" s="213">
        <v>0.02027</v>
      </c>
      <c r="R569" s="213">
        <f>Q569*H569</f>
        <v>1.2162</v>
      </c>
      <c r="S569" s="213">
        <v>0</v>
      </c>
      <c r="T569" s="214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15" t="s">
        <v>247</v>
      </c>
      <c r="AT569" s="215" t="s">
        <v>122</v>
      </c>
      <c r="AU569" s="215" t="s">
        <v>79</v>
      </c>
      <c r="AY569" s="17" t="s">
        <v>119</v>
      </c>
      <c r="BE569" s="216">
        <f>IF(N569="základní",J569,0)</f>
        <v>0</v>
      </c>
      <c r="BF569" s="216">
        <f>IF(N569="snížená",J569,0)</f>
        <v>0</v>
      </c>
      <c r="BG569" s="216">
        <f>IF(N569="zákl. přenesená",J569,0)</f>
        <v>0</v>
      </c>
      <c r="BH569" s="216">
        <f>IF(N569="sníž. přenesená",J569,0)</f>
        <v>0</v>
      </c>
      <c r="BI569" s="216">
        <f>IF(N569="nulová",J569,0)</f>
        <v>0</v>
      </c>
      <c r="BJ569" s="17" t="s">
        <v>79</v>
      </c>
      <c r="BK569" s="216">
        <f>ROUND(I569*H569,2)</f>
        <v>0</v>
      </c>
      <c r="BL569" s="17" t="s">
        <v>247</v>
      </c>
      <c r="BM569" s="215" t="s">
        <v>1095</v>
      </c>
    </row>
    <row r="570" s="2" customFormat="1">
      <c r="A570" s="38"/>
      <c r="B570" s="39"/>
      <c r="C570" s="40"/>
      <c r="D570" s="217" t="s">
        <v>129</v>
      </c>
      <c r="E570" s="40"/>
      <c r="F570" s="218" t="s">
        <v>1096</v>
      </c>
      <c r="G570" s="40"/>
      <c r="H570" s="40"/>
      <c r="I570" s="219"/>
      <c r="J570" s="40"/>
      <c r="K570" s="40"/>
      <c r="L570" s="44"/>
      <c r="M570" s="220"/>
      <c r="N570" s="221"/>
      <c r="O570" s="84"/>
      <c r="P570" s="84"/>
      <c r="Q570" s="84"/>
      <c r="R570" s="84"/>
      <c r="S570" s="84"/>
      <c r="T570" s="85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129</v>
      </c>
      <c r="AU570" s="17" t="s">
        <v>79</v>
      </c>
    </row>
    <row r="571" s="2" customFormat="1">
      <c r="A571" s="38"/>
      <c r="B571" s="39"/>
      <c r="C571" s="40"/>
      <c r="D571" s="222" t="s">
        <v>131</v>
      </c>
      <c r="E571" s="40"/>
      <c r="F571" s="223" t="s">
        <v>1097</v>
      </c>
      <c r="G571" s="40"/>
      <c r="H571" s="40"/>
      <c r="I571" s="219"/>
      <c r="J571" s="40"/>
      <c r="K571" s="40"/>
      <c r="L571" s="44"/>
      <c r="M571" s="220"/>
      <c r="N571" s="221"/>
      <c r="O571" s="84"/>
      <c r="P571" s="84"/>
      <c r="Q571" s="84"/>
      <c r="R571" s="84"/>
      <c r="S571" s="84"/>
      <c r="T571" s="85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131</v>
      </c>
      <c r="AU571" s="17" t="s">
        <v>79</v>
      </c>
    </row>
    <row r="572" s="13" customFormat="1">
      <c r="A572" s="13"/>
      <c r="B572" s="225"/>
      <c r="C572" s="226"/>
      <c r="D572" s="217" t="s">
        <v>135</v>
      </c>
      <c r="E572" s="227" t="s">
        <v>28</v>
      </c>
      <c r="F572" s="228" t="s">
        <v>1098</v>
      </c>
      <c r="G572" s="226"/>
      <c r="H572" s="229">
        <v>60</v>
      </c>
      <c r="I572" s="230"/>
      <c r="J572" s="226"/>
      <c r="K572" s="226"/>
      <c r="L572" s="231"/>
      <c r="M572" s="232"/>
      <c r="N572" s="233"/>
      <c r="O572" s="233"/>
      <c r="P572" s="233"/>
      <c r="Q572" s="233"/>
      <c r="R572" s="233"/>
      <c r="S572" s="233"/>
      <c r="T572" s="23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5" t="s">
        <v>135</v>
      </c>
      <c r="AU572" s="235" t="s">
        <v>79</v>
      </c>
      <c r="AV572" s="13" t="s">
        <v>81</v>
      </c>
      <c r="AW572" s="13" t="s">
        <v>33</v>
      </c>
      <c r="AX572" s="13" t="s">
        <v>79</v>
      </c>
      <c r="AY572" s="235" t="s">
        <v>119</v>
      </c>
    </row>
    <row r="573" s="2" customFormat="1" ht="16.5" customHeight="1">
      <c r="A573" s="38"/>
      <c r="B573" s="39"/>
      <c r="C573" s="204" t="s">
        <v>1099</v>
      </c>
      <c r="D573" s="204" t="s">
        <v>122</v>
      </c>
      <c r="E573" s="205" t="s">
        <v>1100</v>
      </c>
      <c r="F573" s="206" t="s">
        <v>1101</v>
      </c>
      <c r="G573" s="207" t="s">
        <v>381</v>
      </c>
      <c r="H573" s="208">
        <v>58.189999999999998</v>
      </c>
      <c r="I573" s="209"/>
      <c r="J573" s="210">
        <f>ROUND(I573*H573,2)</f>
        <v>0</v>
      </c>
      <c r="K573" s="206" t="s">
        <v>126</v>
      </c>
      <c r="L573" s="44"/>
      <c r="M573" s="211" t="s">
        <v>28</v>
      </c>
      <c r="N573" s="212" t="s">
        <v>42</v>
      </c>
      <c r="O573" s="84"/>
      <c r="P573" s="213">
        <f>O573*H573</f>
        <v>0</v>
      </c>
      <c r="Q573" s="213">
        <v>0.070610000000000006</v>
      </c>
      <c r="R573" s="213">
        <f>Q573*H573</f>
        <v>4.1087959000000005</v>
      </c>
      <c r="S573" s="213">
        <v>0</v>
      </c>
      <c r="T573" s="214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15" t="s">
        <v>247</v>
      </c>
      <c r="AT573" s="215" t="s">
        <v>122</v>
      </c>
      <c r="AU573" s="215" t="s">
        <v>79</v>
      </c>
      <c r="AY573" s="17" t="s">
        <v>119</v>
      </c>
      <c r="BE573" s="216">
        <f>IF(N573="základní",J573,0)</f>
        <v>0</v>
      </c>
      <c r="BF573" s="216">
        <f>IF(N573="snížená",J573,0)</f>
        <v>0</v>
      </c>
      <c r="BG573" s="216">
        <f>IF(N573="zákl. přenesená",J573,0)</f>
        <v>0</v>
      </c>
      <c r="BH573" s="216">
        <f>IF(N573="sníž. přenesená",J573,0)</f>
        <v>0</v>
      </c>
      <c r="BI573" s="216">
        <f>IF(N573="nulová",J573,0)</f>
        <v>0</v>
      </c>
      <c r="BJ573" s="17" t="s">
        <v>79</v>
      </c>
      <c r="BK573" s="216">
        <f>ROUND(I573*H573,2)</f>
        <v>0</v>
      </c>
      <c r="BL573" s="17" t="s">
        <v>247</v>
      </c>
      <c r="BM573" s="215" t="s">
        <v>1102</v>
      </c>
    </row>
    <row r="574" s="2" customFormat="1">
      <c r="A574" s="38"/>
      <c r="B574" s="39"/>
      <c r="C574" s="40"/>
      <c r="D574" s="217" t="s">
        <v>129</v>
      </c>
      <c r="E574" s="40"/>
      <c r="F574" s="218" t="s">
        <v>1103</v>
      </c>
      <c r="G574" s="40"/>
      <c r="H574" s="40"/>
      <c r="I574" s="219"/>
      <c r="J574" s="40"/>
      <c r="K574" s="40"/>
      <c r="L574" s="44"/>
      <c r="M574" s="220"/>
      <c r="N574" s="221"/>
      <c r="O574" s="84"/>
      <c r="P574" s="84"/>
      <c r="Q574" s="84"/>
      <c r="R574" s="84"/>
      <c r="S574" s="84"/>
      <c r="T574" s="85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T574" s="17" t="s">
        <v>129</v>
      </c>
      <c r="AU574" s="17" t="s">
        <v>79</v>
      </c>
    </row>
    <row r="575" s="2" customFormat="1">
      <c r="A575" s="38"/>
      <c r="B575" s="39"/>
      <c r="C575" s="40"/>
      <c r="D575" s="222" t="s">
        <v>131</v>
      </c>
      <c r="E575" s="40"/>
      <c r="F575" s="223" t="s">
        <v>1104</v>
      </c>
      <c r="G575" s="40"/>
      <c r="H575" s="40"/>
      <c r="I575" s="219"/>
      <c r="J575" s="40"/>
      <c r="K575" s="40"/>
      <c r="L575" s="44"/>
      <c r="M575" s="220"/>
      <c r="N575" s="221"/>
      <c r="O575" s="84"/>
      <c r="P575" s="84"/>
      <c r="Q575" s="84"/>
      <c r="R575" s="84"/>
      <c r="S575" s="84"/>
      <c r="T575" s="85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T575" s="17" t="s">
        <v>131</v>
      </c>
      <c r="AU575" s="17" t="s">
        <v>79</v>
      </c>
    </row>
    <row r="576" s="2" customFormat="1">
      <c r="A576" s="38"/>
      <c r="B576" s="39"/>
      <c r="C576" s="40"/>
      <c r="D576" s="217" t="s">
        <v>133</v>
      </c>
      <c r="E576" s="40"/>
      <c r="F576" s="224" t="s">
        <v>1105</v>
      </c>
      <c r="G576" s="40"/>
      <c r="H576" s="40"/>
      <c r="I576" s="219"/>
      <c r="J576" s="40"/>
      <c r="K576" s="40"/>
      <c r="L576" s="44"/>
      <c r="M576" s="220"/>
      <c r="N576" s="221"/>
      <c r="O576" s="84"/>
      <c r="P576" s="84"/>
      <c r="Q576" s="84"/>
      <c r="R576" s="84"/>
      <c r="S576" s="84"/>
      <c r="T576" s="85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133</v>
      </c>
      <c r="AU576" s="17" t="s">
        <v>79</v>
      </c>
    </row>
    <row r="577" s="13" customFormat="1">
      <c r="A577" s="13"/>
      <c r="B577" s="225"/>
      <c r="C577" s="226"/>
      <c r="D577" s="217" t="s">
        <v>135</v>
      </c>
      <c r="E577" s="227" t="s">
        <v>28</v>
      </c>
      <c r="F577" s="228" t="s">
        <v>1106</v>
      </c>
      <c r="G577" s="226"/>
      <c r="H577" s="229">
        <v>58.189999999999998</v>
      </c>
      <c r="I577" s="230"/>
      <c r="J577" s="226"/>
      <c r="K577" s="226"/>
      <c r="L577" s="231"/>
      <c r="M577" s="232"/>
      <c r="N577" s="233"/>
      <c r="O577" s="233"/>
      <c r="P577" s="233"/>
      <c r="Q577" s="233"/>
      <c r="R577" s="233"/>
      <c r="S577" s="233"/>
      <c r="T577" s="23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5" t="s">
        <v>135</v>
      </c>
      <c r="AU577" s="235" t="s">
        <v>79</v>
      </c>
      <c r="AV577" s="13" t="s">
        <v>81</v>
      </c>
      <c r="AW577" s="13" t="s">
        <v>33</v>
      </c>
      <c r="AX577" s="13" t="s">
        <v>79</v>
      </c>
      <c r="AY577" s="235" t="s">
        <v>119</v>
      </c>
    </row>
    <row r="578" s="2" customFormat="1" ht="16.5" customHeight="1">
      <c r="A578" s="38"/>
      <c r="B578" s="39"/>
      <c r="C578" s="204" t="s">
        <v>1107</v>
      </c>
      <c r="D578" s="204" t="s">
        <v>122</v>
      </c>
      <c r="E578" s="205" t="s">
        <v>1108</v>
      </c>
      <c r="F578" s="206" t="s">
        <v>1109</v>
      </c>
      <c r="G578" s="207" t="s">
        <v>381</v>
      </c>
      <c r="H578" s="208">
        <v>51.100000000000001</v>
      </c>
      <c r="I578" s="209"/>
      <c r="J578" s="210">
        <f>ROUND(I578*H578,2)</f>
        <v>0</v>
      </c>
      <c r="K578" s="206" t="s">
        <v>126</v>
      </c>
      <c r="L578" s="44"/>
      <c r="M578" s="211" t="s">
        <v>28</v>
      </c>
      <c r="N578" s="212" t="s">
        <v>42</v>
      </c>
      <c r="O578" s="84"/>
      <c r="P578" s="213">
        <f>O578*H578</f>
        <v>0</v>
      </c>
      <c r="Q578" s="213">
        <v>0.044810000000000003</v>
      </c>
      <c r="R578" s="213">
        <f>Q578*H578</f>
        <v>2.2897910000000001</v>
      </c>
      <c r="S578" s="213">
        <v>0</v>
      </c>
      <c r="T578" s="214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15" t="s">
        <v>247</v>
      </c>
      <c r="AT578" s="215" t="s">
        <v>122</v>
      </c>
      <c r="AU578" s="215" t="s">
        <v>79</v>
      </c>
      <c r="AY578" s="17" t="s">
        <v>119</v>
      </c>
      <c r="BE578" s="216">
        <f>IF(N578="základní",J578,0)</f>
        <v>0</v>
      </c>
      <c r="BF578" s="216">
        <f>IF(N578="snížená",J578,0)</f>
        <v>0</v>
      </c>
      <c r="BG578" s="216">
        <f>IF(N578="zákl. přenesená",J578,0)</f>
        <v>0</v>
      </c>
      <c r="BH578" s="216">
        <f>IF(N578="sníž. přenesená",J578,0)</f>
        <v>0</v>
      </c>
      <c r="BI578" s="216">
        <f>IF(N578="nulová",J578,0)</f>
        <v>0</v>
      </c>
      <c r="BJ578" s="17" t="s">
        <v>79</v>
      </c>
      <c r="BK578" s="216">
        <f>ROUND(I578*H578,2)</f>
        <v>0</v>
      </c>
      <c r="BL578" s="17" t="s">
        <v>247</v>
      </c>
      <c r="BM578" s="215" t="s">
        <v>1110</v>
      </c>
    </row>
    <row r="579" s="2" customFormat="1">
      <c r="A579" s="38"/>
      <c r="B579" s="39"/>
      <c r="C579" s="40"/>
      <c r="D579" s="217" t="s">
        <v>129</v>
      </c>
      <c r="E579" s="40"/>
      <c r="F579" s="218" t="s">
        <v>1111</v>
      </c>
      <c r="G579" s="40"/>
      <c r="H579" s="40"/>
      <c r="I579" s="219"/>
      <c r="J579" s="40"/>
      <c r="K579" s="40"/>
      <c r="L579" s="44"/>
      <c r="M579" s="220"/>
      <c r="N579" s="221"/>
      <c r="O579" s="84"/>
      <c r="P579" s="84"/>
      <c r="Q579" s="84"/>
      <c r="R579" s="84"/>
      <c r="S579" s="84"/>
      <c r="T579" s="85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T579" s="17" t="s">
        <v>129</v>
      </c>
      <c r="AU579" s="17" t="s">
        <v>79</v>
      </c>
    </row>
    <row r="580" s="2" customFormat="1">
      <c r="A580" s="38"/>
      <c r="B580" s="39"/>
      <c r="C580" s="40"/>
      <c r="D580" s="222" t="s">
        <v>131</v>
      </c>
      <c r="E580" s="40"/>
      <c r="F580" s="223" t="s">
        <v>1112</v>
      </c>
      <c r="G580" s="40"/>
      <c r="H580" s="40"/>
      <c r="I580" s="219"/>
      <c r="J580" s="40"/>
      <c r="K580" s="40"/>
      <c r="L580" s="44"/>
      <c r="M580" s="220"/>
      <c r="N580" s="221"/>
      <c r="O580" s="84"/>
      <c r="P580" s="84"/>
      <c r="Q580" s="84"/>
      <c r="R580" s="84"/>
      <c r="S580" s="84"/>
      <c r="T580" s="85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17" t="s">
        <v>131</v>
      </c>
      <c r="AU580" s="17" t="s">
        <v>79</v>
      </c>
    </row>
    <row r="581" s="2" customFormat="1" ht="16.5" customHeight="1">
      <c r="A581" s="38"/>
      <c r="B581" s="39"/>
      <c r="C581" s="204" t="s">
        <v>1113</v>
      </c>
      <c r="D581" s="204" t="s">
        <v>122</v>
      </c>
      <c r="E581" s="205" t="s">
        <v>1114</v>
      </c>
      <c r="F581" s="206" t="s">
        <v>1115</v>
      </c>
      <c r="G581" s="207" t="s">
        <v>651</v>
      </c>
      <c r="H581" s="208">
        <v>2</v>
      </c>
      <c r="I581" s="209"/>
      <c r="J581" s="210">
        <f>ROUND(I581*H581,2)</f>
        <v>0</v>
      </c>
      <c r="K581" s="206" t="s">
        <v>126</v>
      </c>
      <c r="L581" s="44"/>
      <c r="M581" s="211" t="s">
        <v>28</v>
      </c>
      <c r="N581" s="212" t="s">
        <v>42</v>
      </c>
      <c r="O581" s="84"/>
      <c r="P581" s="213">
        <f>O581*H581</f>
        <v>0</v>
      </c>
      <c r="Q581" s="213">
        <v>0.081119999999999998</v>
      </c>
      <c r="R581" s="213">
        <f>Q581*H581</f>
        <v>0.16224</v>
      </c>
      <c r="S581" s="213">
        <v>0</v>
      </c>
      <c r="T581" s="214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15" t="s">
        <v>127</v>
      </c>
      <c r="AT581" s="215" t="s">
        <v>122</v>
      </c>
      <c r="AU581" s="215" t="s">
        <v>79</v>
      </c>
      <c r="AY581" s="17" t="s">
        <v>119</v>
      </c>
      <c r="BE581" s="216">
        <f>IF(N581="základní",J581,0)</f>
        <v>0</v>
      </c>
      <c r="BF581" s="216">
        <f>IF(N581="snížená",J581,0)</f>
        <v>0</v>
      </c>
      <c r="BG581" s="216">
        <f>IF(N581="zákl. přenesená",J581,0)</f>
        <v>0</v>
      </c>
      <c r="BH581" s="216">
        <f>IF(N581="sníž. přenesená",J581,0)</f>
        <v>0</v>
      </c>
      <c r="BI581" s="216">
        <f>IF(N581="nulová",J581,0)</f>
        <v>0</v>
      </c>
      <c r="BJ581" s="17" t="s">
        <v>79</v>
      </c>
      <c r="BK581" s="216">
        <f>ROUND(I581*H581,2)</f>
        <v>0</v>
      </c>
      <c r="BL581" s="17" t="s">
        <v>127</v>
      </c>
      <c r="BM581" s="215" t="s">
        <v>1116</v>
      </c>
    </row>
    <row r="582" s="2" customFormat="1">
      <c r="A582" s="38"/>
      <c r="B582" s="39"/>
      <c r="C582" s="40"/>
      <c r="D582" s="217" t="s">
        <v>129</v>
      </c>
      <c r="E582" s="40"/>
      <c r="F582" s="218" t="s">
        <v>1117</v>
      </c>
      <c r="G582" s="40"/>
      <c r="H582" s="40"/>
      <c r="I582" s="219"/>
      <c r="J582" s="40"/>
      <c r="K582" s="40"/>
      <c r="L582" s="44"/>
      <c r="M582" s="220"/>
      <c r="N582" s="221"/>
      <c r="O582" s="84"/>
      <c r="P582" s="84"/>
      <c r="Q582" s="84"/>
      <c r="R582" s="84"/>
      <c r="S582" s="84"/>
      <c r="T582" s="85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129</v>
      </c>
      <c r="AU582" s="17" t="s">
        <v>79</v>
      </c>
    </row>
    <row r="583" s="2" customFormat="1">
      <c r="A583" s="38"/>
      <c r="B583" s="39"/>
      <c r="C583" s="40"/>
      <c r="D583" s="222" t="s">
        <v>131</v>
      </c>
      <c r="E583" s="40"/>
      <c r="F583" s="223" t="s">
        <v>1118</v>
      </c>
      <c r="G583" s="40"/>
      <c r="H583" s="40"/>
      <c r="I583" s="219"/>
      <c r="J583" s="40"/>
      <c r="K583" s="40"/>
      <c r="L583" s="44"/>
      <c r="M583" s="220"/>
      <c r="N583" s="221"/>
      <c r="O583" s="84"/>
      <c r="P583" s="84"/>
      <c r="Q583" s="84"/>
      <c r="R583" s="84"/>
      <c r="S583" s="84"/>
      <c r="T583" s="85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T583" s="17" t="s">
        <v>131</v>
      </c>
      <c r="AU583" s="17" t="s">
        <v>79</v>
      </c>
    </row>
    <row r="584" s="2" customFormat="1">
      <c r="A584" s="38"/>
      <c r="B584" s="39"/>
      <c r="C584" s="40"/>
      <c r="D584" s="217" t="s">
        <v>133</v>
      </c>
      <c r="E584" s="40"/>
      <c r="F584" s="224" t="s">
        <v>1119</v>
      </c>
      <c r="G584" s="40"/>
      <c r="H584" s="40"/>
      <c r="I584" s="219"/>
      <c r="J584" s="40"/>
      <c r="K584" s="40"/>
      <c r="L584" s="44"/>
      <c r="M584" s="220"/>
      <c r="N584" s="221"/>
      <c r="O584" s="84"/>
      <c r="P584" s="84"/>
      <c r="Q584" s="84"/>
      <c r="R584" s="84"/>
      <c r="S584" s="84"/>
      <c r="T584" s="85"/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T584" s="17" t="s">
        <v>133</v>
      </c>
      <c r="AU584" s="17" t="s">
        <v>79</v>
      </c>
    </row>
    <row r="585" s="2" customFormat="1" ht="16.5" customHeight="1">
      <c r="A585" s="38"/>
      <c r="B585" s="39"/>
      <c r="C585" s="204" t="s">
        <v>1120</v>
      </c>
      <c r="D585" s="204" t="s">
        <v>122</v>
      </c>
      <c r="E585" s="205" t="s">
        <v>1121</v>
      </c>
      <c r="F585" s="206" t="s">
        <v>1122</v>
      </c>
      <c r="G585" s="207" t="s">
        <v>651</v>
      </c>
      <c r="H585" s="208">
        <v>6</v>
      </c>
      <c r="I585" s="209"/>
      <c r="J585" s="210">
        <f>ROUND(I585*H585,2)</f>
        <v>0</v>
      </c>
      <c r="K585" s="206" t="s">
        <v>28</v>
      </c>
      <c r="L585" s="44"/>
      <c r="M585" s="211" t="s">
        <v>28</v>
      </c>
      <c r="N585" s="212" t="s">
        <v>42</v>
      </c>
      <c r="O585" s="84"/>
      <c r="P585" s="213">
        <f>O585*H585</f>
        <v>0</v>
      </c>
      <c r="Q585" s="213">
        <v>0.079920000000000005</v>
      </c>
      <c r="R585" s="213">
        <f>Q585*H585</f>
        <v>0.47952000000000006</v>
      </c>
      <c r="S585" s="213">
        <v>0</v>
      </c>
      <c r="T585" s="214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15" t="s">
        <v>127</v>
      </c>
      <c r="AT585" s="215" t="s">
        <v>122</v>
      </c>
      <c r="AU585" s="215" t="s">
        <v>79</v>
      </c>
      <c r="AY585" s="17" t="s">
        <v>119</v>
      </c>
      <c r="BE585" s="216">
        <f>IF(N585="základní",J585,0)</f>
        <v>0</v>
      </c>
      <c r="BF585" s="216">
        <f>IF(N585="snížená",J585,0)</f>
        <v>0</v>
      </c>
      <c r="BG585" s="216">
        <f>IF(N585="zákl. přenesená",J585,0)</f>
        <v>0</v>
      </c>
      <c r="BH585" s="216">
        <f>IF(N585="sníž. přenesená",J585,0)</f>
        <v>0</v>
      </c>
      <c r="BI585" s="216">
        <f>IF(N585="nulová",J585,0)</f>
        <v>0</v>
      </c>
      <c r="BJ585" s="17" t="s">
        <v>79</v>
      </c>
      <c r="BK585" s="216">
        <f>ROUND(I585*H585,2)</f>
        <v>0</v>
      </c>
      <c r="BL585" s="17" t="s">
        <v>127</v>
      </c>
      <c r="BM585" s="215" t="s">
        <v>1123</v>
      </c>
    </row>
    <row r="586" s="2" customFormat="1">
      <c r="A586" s="38"/>
      <c r="B586" s="39"/>
      <c r="C586" s="40"/>
      <c r="D586" s="217" t="s">
        <v>129</v>
      </c>
      <c r="E586" s="40"/>
      <c r="F586" s="218" t="s">
        <v>1122</v>
      </c>
      <c r="G586" s="40"/>
      <c r="H586" s="40"/>
      <c r="I586" s="219"/>
      <c r="J586" s="40"/>
      <c r="K586" s="40"/>
      <c r="L586" s="44"/>
      <c r="M586" s="220"/>
      <c r="N586" s="221"/>
      <c r="O586" s="84"/>
      <c r="P586" s="84"/>
      <c r="Q586" s="84"/>
      <c r="R586" s="84"/>
      <c r="S586" s="84"/>
      <c r="T586" s="85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T586" s="17" t="s">
        <v>129</v>
      </c>
      <c r="AU586" s="17" t="s">
        <v>79</v>
      </c>
    </row>
    <row r="587" s="2" customFormat="1" ht="16.5" customHeight="1">
      <c r="A587" s="38"/>
      <c r="B587" s="39"/>
      <c r="C587" s="204" t="s">
        <v>1124</v>
      </c>
      <c r="D587" s="204" t="s">
        <v>122</v>
      </c>
      <c r="E587" s="205" t="s">
        <v>1125</v>
      </c>
      <c r="F587" s="206" t="s">
        <v>1126</v>
      </c>
      <c r="G587" s="207" t="s">
        <v>267</v>
      </c>
      <c r="H587" s="208">
        <v>8</v>
      </c>
      <c r="I587" s="209"/>
      <c r="J587" s="210">
        <f>ROUND(I587*H587,2)</f>
        <v>0</v>
      </c>
      <c r="K587" s="206" t="s">
        <v>126</v>
      </c>
      <c r="L587" s="44"/>
      <c r="M587" s="211" t="s">
        <v>28</v>
      </c>
      <c r="N587" s="212" t="s">
        <v>42</v>
      </c>
      <c r="O587" s="84"/>
      <c r="P587" s="213">
        <f>O587*H587</f>
        <v>0</v>
      </c>
      <c r="Q587" s="213">
        <v>0.16850000000000001</v>
      </c>
      <c r="R587" s="213">
        <f>Q587*H587</f>
        <v>1.3480000000000001</v>
      </c>
      <c r="S587" s="213">
        <v>0</v>
      </c>
      <c r="T587" s="214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15" t="s">
        <v>127</v>
      </c>
      <c r="AT587" s="215" t="s">
        <v>122</v>
      </c>
      <c r="AU587" s="215" t="s">
        <v>79</v>
      </c>
      <c r="AY587" s="17" t="s">
        <v>119</v>
      </c>
      <c r="BE587" s="216">
        <f>IF(N587="základní",J587,0)</f>
        <v>0</v>
      </c>
      <c r="BF587" s="216">
        <f>IF(N587="snížená",J587,0)</f>
        <v>0</v>
      </c>
      <c r="BG587" s="216">
        <f>IF(N587="zákl. přenesená",J587,0)</f>
        <v>0</v>
      </c>
      <c r="BH587" s="216">
        <f>IF(N587="sníž. přenesená",J587,0)</f>
        <v>0</v>
      </c>
      <c r="BI587" s="216">
        <f>IF(N587="nulová",J587,0)</f>
        <v>0</v>
      </c>
      <c r="BJ587" s="17" t="s">
        <v>79</v>
      </c>
      <c r="BK587" s="216">
        <f>ROUND(I587*H587,2)</f>
        <v>0</v>
      </c>
      <c r="BL587" s="17" t="s">
        <v>127</v>
      </c>
      <c r="BM587" s="215" t="s">
        <v>1127</v>
      </c>
    </row>
    <row r="588" s="2" customFormat="1">
      <c r="A588" s="38"/>
      <c r="B588" s="39"/>
      <c r="C588" s="40"/>
      <c r="D588" s="217" t="s">
        <v>129</v>
      </c>
      <c r="E588" s="40"/>
      <c r="F588" s="218" t="s">
        <v>1128</v>
      </c>
      <c r="G588" s="40"/>
      <c r="H588" s="40"/>
      <c r="I588" s="219"/>
      <c r="J588" s="40"/>
      <c r="K588" s="40"/>
      <c r="L588" s="44"/>
      <c r="M588" s="220"/>
      <c r="N588" s="221"/>
      <c r="O588" s="84"/>
      <c r="P588" s="84"/>
      <c r="Q588" s="84"/>
      <c r="R588" s="84"/>
      <c r="S588" s="84"/>
      <c r="T588" s="85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T588" s="17" t="s">
        <v>129</v>
      </c>
      <c r="AU588" s="17" t="s">
        <v>79</v>
      </c>
    </row>
    <row r="589" s="2" customFormat="1">
      <c r="A589" s="38"/>
      <c r="B589" s="39"/>
      <c r="C589" s="40"/>
      <c r="D589" s="222" t="s">
        <v>131</v>
      </c>
      <c r="E589" s="40"/>
      <c r="F589" s="223" t="s">
        <v>1129</v>
      </c>
      <c r="G589" s="40"/>
      <c r="H589" s="40"/>
      <c r="I589" s="219"/>
      <c r="J589" s="40"/>
      <c r="K589" s="40"/>
      <c r="L589" s="44"/>
      <c r="M589" s="220"/>
      <c r="N589" s="221"/>
      <c r="O589" s="84"/>
      <c r="P589" s="84"/>
      <c r="Q589" s="84"/>
      <c r="R589" s="84"/>
      <c r="S589" s="84"/>
      <c r="T589" s="85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17" t="s">
        <v>131</v>
      </c>
      <c r="AU589" s="17" t="s">
        <v>79</v>
      </c>
    </row>
    <row r="590" s="13" customFormat="1">
      <c r="A590" s="13"/>
      <c r="B590" s="225"/>
      <c r="C590" s="226"/>
      <c r="D590" s="217" t="s">
        <v>135</v>
      </c>
      <c r="E590" s="227" t="s">
        <v>28</v>
      </c>
      <c r="F590" s="228" t="s">
        <v>1130</v>
      </c>
      <c r="G590" s="226"/>
      <c r="H590" s="229">
        <v>8</v>
      </c>
      <c r="I590" s="230"/>
      <c r="J590" s="226"/>
      <c r="K590" s="226"/>
      <c r="L590" s="231"/>
      <c r="M590" s="232"/>
      <c r="N590" s="233"/>
      <c r="O590" s="233"/>
      <c r="P590" s="233"/>
      <c r="Q590" s="233"/>
      <c r="R590" s="233"/>
      <c r="S590" s="233"/>
      <c r="T590" s="234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5" t="s">
        <v>135</v>
      </c>
      <c r="AU590" s="235" t="s">
        <v>79</v>
      </c>
      <c r="AV590" s="13" t="s">
        <v>81</v>
      </c>
      <c r="AW590" s="13" t="s">
        <v>33</v>
      </c>
      <c r="AX590" s="13" t="s">
        <v>79</v>
      </c>
      <c r="AY590" s="235" t="s">
        <v>119</v>
      </c>
    </row>
    <row r="591" s="2" customFormat="1" ht="16.5" customHeight="1">
      <c r="A591" s="38"/>
      <c r="B591" s="39"/>
      <c r="C591" s="260" t="s">
        <v>1131</v>
      </c>
      <c r="D591" s="260" t="s">
        <v>267</v>
      </c>
      <c r="E591" s="261" t="s">
        <v>1132</v>
      </c>
      <c r="F591" s="262" t="s">
        <v>1133</v>
      </c>
      <c r="G591" s="263" t="s">
        <v>267</v>
      </c>
      <c r="H591" s="264">
        <v>4.0800000000000001</v>
      </c>
      <c r="I591" s="265"/>
      <c r="J591" s="266">
        <f>ROUND(I591*H591,2)</f>
        <v>0</v>
      </c>
      <c r="K591" s="262" t="s">
        <v>126</v>
      </c>
      <c r="L591" s="267"/>
      <c r="M591" s="268" t="s">
        <v>28</v>
      </c>
      <c r="N591" s="269" t="s">
        <v>42</v>
      </c>
      <c r="O591" s="84"/>
      <c r="P591" s="213">
        <f>O591*H591</f>
        <v>0</v>
      </c>
      <c r="Q591" s="213">
        <v>0.080000000000000002</v>
      </c>
      <c r="R591" s="213">
        <f>Q591*H591</f>
        <v>0.32640000000000002</v>
      </c>
      <c r="S591" s="213">
        <v>0</v>
      </c>
      <c r="T591" s="214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15" t="s">
        <v>176</v>
      </c>
      <c r="AT591" s="215" t="s">
        <v>267</v>
      </c>
      <c r="AU591" s="215" t="s">
        <v>79</v>
      </c>
      <c r="AY591" s="17" t="s">
        <v>119</v>
      </c>
      <c r="BE591" s="216">
        <f>IF(N591="základní",J591,0)</f>
        <v>0</v>
      </c>
      <c r="BF591" s="216">
        <f>IF(N591="snížená",J591,0)</f>
        <v>0</v>
      </c>
      <c r="BG591" s="216">
        <f>IF(N591="zákl. přenesená",J591,0)</f>
        <v>0</v>
      </c>
      <c r="BH591" s="216">
        <f>IF(N591="sníž. přenesená",J591,0)</f>
        <v>0</v>
      </c>
      <c r="BI591" s="216">
        <f>IF(N591="nulová",J591,0)</f>
        <v>0</v>
      </c>
      <c r="BJ591" s="17" t="s">
        <v>79</v>
      </c>
      <c r="BK591" s="216">
        <f>ROUND(I591*H591,2)</f>
        <v>0</v>
      </c>
      <c r="BL591" s="17" t="s">
        <v>127</v>
      </c>
      <c r="BM591" s="215" t="s">
        <v>1134</v>
      </c>
    </row>
    <row r="592" s="2" customFormat="1">
      <c r="A592" s="38"/>
      <c r="B592" s="39"/>
      <c r="C592" s="40"/>
      <c r="D592" s="217" t="s">
        <v>129</v>
      </c>
      <c r="E592" s="40"/>
      <c r="F592" s="218" t="s">
        <v>1133</v>
      </c>
      <c r="G592" s="40"/>
      <c r="H592" s="40"/>
      <c r="I592" s="219"/>
      <c r="J592" s="40"/>
      <c r="K592" s="40"/>
      <c r="L592" s="44"/>
      <c r="M592" s="220"/>
      <c r="N592" s="221"/>
      <c r="O592" s="84"/>
      <c r="P592" s="84"/>
      <c r="Q592" s="84"/>
      <c r="R592" s="84"/>
      <c r="S592" s="84"/>
      <c r="T592" s="85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T592" s="17" t="s">
        <v>129</v>
      </c>
      <c r="AU592" s="17" t="s">
        <v>79</v>
      </c>
    </row>
    <row r="593" s="13" customFormat="1">
      <c r="A593" s="13"/>
      <c r="B593" s="225"/>
      <c r="C593" s="226"/>
      <c r="D593" s="217" t="s">
        <v>135</v>
      </c>
      <c r="E593" s="227" t="s">
        <v>28</v>
      </c>
      <c r="F593" s="228" t="s">
        <v>1135</v>
      </c>
      <c r="G593" s="226"/>
      <c r="H593" s="229">
        <v>4</v>
      </c>
      <c r="I593" s="230"/>
      <c r="J593" s="226"/>
      <c r="K593" s="226"/>
      <c r="L593" s="231"/>
      <c r="M593" s="232"/>
      <c r="N593" s="233"/>
      <c r="O593" s="233"/>
      <c r="P593" s="233"/>
      <c r="Q593" s="233"/>
      <c r="R593" s="233"/>
      <c r="S593" s="233"/>
      <c r="T593" s="23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5" t="s">
        <v>135</v>
      </c>
      <c r="AU593" s="235" t="s">
        <v>79</v>
      </c>
      <c r="AV593" s="13" t="s">
        <v>81</v>
      </c>
      <c r="AW593" s="13" t="s">
        <v>33</v>
      </c>
      <c r="AX593" s="13" t="s">
        <v>79</v>
      </c>
      <c r="AY593" s="235" t="s">
        <v>119</v>
      </c>
    </row>
    <row r="594" s="13" customFormat="1">
      <c r="A594" s="13"/>
      <c r="B594" s="225"/>
      <c r="C594" s="226"/>
      <c r="D594" s="217" t="s">
        <v>135</v>
      </c>
      <c r="E594" s="226"/>
      <c r="F594" s="228" t="s">
        <v>1136</v>
      </c>
      <c r="G594" s="226"/>
      <c r="H594" s="229">
        <v>4.0800000000000001</v>
      </c>
      <c r="I594" s="230"/>
      <c r="J594" s="226"/>
      <c r="K594" s="226"/>
      <c r="L594" s="231"/>
      <c r="M594" s="232"/>
      <c r="N594" s="233"/>
      <c r="O594" s="233"/>
      <c r="P594" s="233"/>
      <c r="Q594" s="233"/>
      <c r="R594" s="233"/>
      <c r="S594" s="233"/>
      <c r="T594" s="234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5" t="s">
        <v>135</v>
      </c>
      <c r="AU594" s="235" t="s">
        <v>79</v>
      </c>
      <c r="AV594" s="13" t="s">
        <v>81</v>
      </c>
      <c r="AW594" s="13" t="s">
        <v>4</v>
      </c>
      <c r="AX594" s="13" t="s">
        <v>79</v>
      </c>
      <c r="AY594" s="235" t="s">
        <v>119</v>
      </c>
    </row>
    <row r="595" s="2" customFormat="1" ht="16.5" customHeight="1">
      <c r="A595" s="38"/>
      <c r="B595" s="39"/>
      <c r="C595" s="260" t="s">
        <v>1137</v>
      </c>
      <c r="D595" s="260" t="s">
        <v>267</v>
      </c>
      <c r="E595" s="261" t="s">
        <v>1138</v>
      </c>
      <c r="F595" s="262" t="s">
        <v>1139</v>
      </c>
      <c r="G595" s="263" t="s">
        <v>381</v>
      </c>
      <c r="H595" s="264">
        <v>4.0800000000000001</v>
      </c>
      <c r="I595" s="265"/>
      <c r="J595" s="266">
        <f>ROUND(I595*H595,2)</f>
        <v>0</v>
      </c>
      <c r="K595" s="262" t="s">
        <v>126</v>
      </c>
      <c r="L595" s="267"/>
      <c r="M595" s="268" t="s">
        <v>28</v>
      </c>
      <c r="N595" s="269" t="s">
        <v>42</v>
      </c>
      <c r="O595" s="84"/>
      <c r="P595" s="213">
        <f>O595*H595</f>
        <v>0</v>
      </c>
      <c r="Q595" s="213">
        <v>0.085999999999999993</v>
      </c>
      <c r="R595" s="213">
        <f>Q595*H595</f>
        <v>0.35087999999999997</v>
      </c>
      <c r="S595" s="213">
        <v>0</v>
      </c>
      <c r="T595" s="214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15" t="s">
        <v>176</v>
      </c>
      <c r="AT595" s="215" t="s">
        <v>267</v>
      </c>
      <c r="AU595" s="215" t="s">
        <v>79</v>
      </c>
      <c r="AY595" s="17" t="s">
        <v>119</v>
      </c>
      <c r="BE595" s="216">
        <f>IF(N595="základní",J595,0)</f>
        <v>0</v>
      </c>
      <c r="BF595" s="216">
        <f>IF(N595="snížená",J595,0)</f>
        <v>0</v>
      </c>
      <c r="BG595" s="216">
        <f>IF(N595="zákl. přenesená",J595,0)</f>
        <v>0</v>
      </c>
      <c r="BH595" s="216">
        <f>IF(N595="sníž. přenesená",J595,0)</f>
        <v>0</v>
      </c>
      <c r="BI595" s="216">
        <f>IF(N595="nulová",J595,0)</f>
        <v>0</v>
      </c>
      <c r="BJ595" s="17" t="s">
        <v>79</v>
      </c>
      <c r="BK595" s="216">
        <f>ROUND(I595*H595,2)</f>
        <v>0</v>
      </c>
      <c r="BL595" s="17" t="s">
        <v>127</v>
      </c>
      <c r="BM595" s="215" t="s">
        <v>1140</v>
      </c>
    </row>
    <row r="596" s="2" customFormat="1">
      <c r="A596" s="38"/>
      <c r="B596" s="39"/>
      <c r="C596" s="40"/>
      <c r="D596" s="217" t="s">
        <v>129</v>
      </c>
      <c r="E596" s="40"/>
      <c r="F596" s="218" t="s">
        <v>1139</v>
      </c>
      <c r="G596" s="40"/>
      <c r="H596" s="40"/>
      <c r="I596" s="219"/>
      <c r="J596" s="40"/>
      <c r="K596" s="40"/>
      <c r="L596" s="44"/>
      <c r="M596" s="220"/>
      <c r="N596" s="221"/>
      <c r="O596" s="84"/>
      <c r="P596" s="84"/>
      <c r="Q596" s="84"/>
      <c r="R596" s="84"/>
      <c r="S596" s="84"/>
      <c r="T596" s="85"/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T596" s="17" t="s">
        <v>129</v>
      </c>
      <c r="AU596" s="17" t="s">
        <v>79</v>
      </c>
    </row>
    <row r="597" s="13" customFormat="1">
      <c r="A597" s="13"/>
      <c r="B597" s="225"/>
      <c r="C597" s="226"/>
      <c r="D597" s="217" t="s">
        <v>135</v>
      </c>
      <c r="E597" s="227" t="s">
        <v>28</v>
      </c>
      <c r="F597" s="228" t="s">
        <v>1135</v>
      </c>
      <c r="G597" s="226"/>
      <c r="H597" s="229">
        <v>4</v>
      </c>
      <c r="I597" s="230"/>
      <c r="J597" s="226"/>
      <c r="K597" s="226"/>
      <c r="L597" s="231"/>
      <c r="M597" s="232"/>
      <c r="N597" s="233"/>
      <c r="O597" s="233"/>
      <c r="P597" s="233"/>
      <c r="Q597" s="233"/>
      <c r="R597" s="233"/>
      <c r="S597" s="233"/>
      <c r="T597" s="234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5" t="s">
        <v>135</v>
      </c>
      <c r="AU597" s="235" t="s">
        <v>79</v>
      </c>
      <c r="AV597" s="13" t="s">
        <v>81</v>
      </c>
      <c r="AW597" s="13" t="s">
        <v>33</v>
      </c>
      <c r="AX597" s="13" t="s">
        <v>79</v>
      </c>
      <c r="AY597" s="235" t="s">
        <v>119</v>
      </c>
    </row>
    <row r="598" s="13" customFormat="1">
      <c r="A598" s="13"/>
      <c r="B598" s="225"/>
      <c r="C598" s="226"/>
      <c r="D598" s="217" t="s">
        <v>135</v>
      </c>
      <c r="E598" s="226"/>
      <c r="F598" s="228" t="s">
        <v>1136</v>
      </c>
      <c r="G598" s="226"/>
      <c r="H598" s="229">
        <v>4.0800000000000001</v>
      </c>
      <c r="I598" s="230"/>
      <c r="J598" s="226"/>
      <c r="K598" s="226"/>
      <c r="L598" s="231"/>
      <c r="M598" s="232"/>
      <c r="N598" s="233"/>
      <c r="O598" s="233"/>
      <c r="P598" s="233"/>
      <c r="Q598" s="233"/>
      <c r="R598" s="233"/>
      <c r="S598" s="233"/>
      <c r="T598" s="234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5" t="s">
        <v>135</v>
      </c>
      <c r="AU598" s="235" t="s">
        <v>79</v>
      </c>
      <c r="AV598" s="13" t="s">
        <v>81</v>
      </c>
      <c r="AW598" s="13" t="s">
        <v>4</v>
      </c>
      <c r="AX598" s="13" t="s">
        <v>79</v>
      </c>
      <c r="AY598" s="235" t="s">
        <v>119</v>
      </c>
    </row>
    <row r="599" s="2" customFormat="1" ht="21.75" customHeight="1">
      <c r="A599" s="38"/>
      <c r="B599" s="39"/>
      <c r="C599" s="204" t="s">
        <v>1141</v>
      </c>
      <c r="D599" s="204" t="s">
        <v>122</v>
      </c>
      <c r="E599" s="205" t="s">
        <v>1142</v>
      </c>
      <c r="F599" s="206" t="s">
        <v>1143</v>
      </c>
      <c r="G599" s="207" t="s">
        <v>381</v>
      </c>
      <c r="H599" s="208">
        <v>133.02000000000001</v>
      </c>
      <c r="I599" s="209"/>
      <c r="J599" s="210">
        <f>ROUND(I599*H599,2)</f>
        <v>0</v>
      </c>
      <c r="K599" s="206" t="s">
        <v>126</v>
      </c>
      <c r="L599" s="44"/>
      <c r="M599" s="211" t="s">
        <v>28</v>
      </c>
      <c r="N599" s="212" t="s">
        <v>42</v>
      </c>
      <c r="O599" s="84"/>
      <c r="P599" s="213">
        <f>O599*H599</f>
        <v>0</v>
      </c>
      <c r="Q599" s="213">
        <v>0.10398</v>
      </c>
      <c r="R599" s="213">
        <f>Q599*H599</f>
        <v>13.831419600000002</v>
      </c>
      <c r="S599" s="213">
        <v>0</v>
      </c>
      <c r="T599" s="214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15" t="s">
        <v>127</v>
      </c>
      <c r="AT599" s="215" t="s">
        <v>122</v>
      </c>
      <c r="AU599" s="215" t="s">
        <v>79</v>
      </c>
      <c r="AY599" s="17" t="s">
        <v>119</v>
      </c>
      <c r="BE599" s="216">
        <f>IF(N599="základní",J599,0)</f>
        <v>0</v>
      </c>
      <c r="BF599" s="216">
        <f>IF(N599="snížená",J599,0)</f>
        <v>0</v>
      </c>
      <c r="BG599" s="216">
        <f>IF(N599="zákl. přenesená",J599,0)</f>
        <v>0</v>
      </c>
      <c r="BH599" s="216">
        <f>IF(N599="sníž. přenesená",J599,0)</f>
        <v>0</v>
      </c>
      <c r="BI599" s="216">
        <f>IF(N599="nulová",J599,0)</f>
        <v>0</v>
      </c>
      <c r="BJ599" s="17" t="s">
        <v>79</v>
      </c>
      <c r="BK599" s="216">
        <f>ROUND(I599*H599,2)</f>
        <v>0</v>
      </c>
      <c r="BL599" s="17" t="s">
        <v>127</v>
      </c>
      <c r="BM599" s="215" t="s">
        <v>1144</v>
      </c>
    </row>
    <row r="600" s="2" customFormat="1">
      <c r="A600" s="38"/>
      <c r="B600" s="39"/>
      <c r="C600" s="40"/>
      <c r="D600" s="217" t="s">
        <v>129</v>
      </c>
      <c r="E600" s="40"/>
      <c r="F600" s="218" t="s">
        <v>1145</v>
      </c>
      <c r="G600" s="40"/>
      <c r="H600" s="40"/>
      <c r="I600" s="219"/>
      <c r="J600" s="40"/>
      <c r="K600" s="40"/>
      <c r="L600" s="44"/>
      <c r="M600" s="220"/>
      <c r="N600" s="221"/>
      <c r="O600" s="84"/>
      <c r="P600" s="84"/>
      <c r="Q600" s="84"/>
      <c r="R600" s="84"/>
      <c r="S600" s="84"/>
      <c r="T600" s="85"/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T600" s="17" t="s">
        <v>129</v>
      </c>
      <c r="AU600" s="17" t="s">
        <v>79</v>
      </c>
    </row>
    <row r="601" s="2" customFormat="1">
      <c r="A601" s="38"/>
      <c r="B601" s="39"/>
      <c r="C601" s="40"/>
      <c r="D601" s="222" t="s">
        <v>131</v>
      </c>
      <c r="E601" s="40"/>
      <c r="F601" s="223" t="s">
        <v>1146</v>
      </c>
      <c r="G601" s="40"/>
      <c r="H601" s="40"/>
      <c r="I601" s="219"/>
      <c r="J601" s="40"/>
      <c r="K601" s="40"/>
      <c r="L601" s="44"/>
      <c r="M601" s="220"/>
      <c r="N601" s="221"/>
      <c r="O601" s="84"/>
      <c r="P601" s="84"/>
      <c r="Q601" s="84"/>
      <c r="R601" s="84"/>
      <c r="S601" s="84"/>
      <c r="T601" s="85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17" t="s">
        <v>131</v>
      </c>
      <c r="AU601" s="17" t="s">
        <v>79</v>
      </c>
    </row>
    <row r="602" s="13" customFormat="1">
      <c r="A602" s="13"/>
      <c r="B602" s="225"/>
      <c r="C602" s="226"/>
      <c r="D602" s="217" t="s">
        <v>135</v>
      </c>
      <c r="E602" s="227" t="s">
        <v>28</v>
      </c>
      <c r="F602" s="228" t="s">
        <v>1147</v>
      </c>
      <c r="G602" s="226"/>
      <c r="H602" s="229">
        <v>133.02000000000001</v>
      </c>
      <c r="I602" s="230"/>
      <c r="J602" s="226"/>
      <c r="K602" s="226"/>
      <c r="L602" s="231"/>
      <c r="M602" s="232"/>
      <c r="N602" s="233"/>
      <c r="O602" s="233"/>
      <c r="P602" s="233"/>
      <c r="Q602" s="233"/>
      <c r="R602" s="233"/>
      <c r="S602" s="233"/>
      <c r="T602" s="234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5" t="s">
        <v>135</v>
      </c>
      <c r="AU602" s="235" t="s">
        <v>79</v>
      </c>
      <c r="AV602" s="13" t="s">
        <v>81</v>
      </c>
      <c r="AW602" s="13" t="s">
        <v>33</v>
      </c>
      <c r="AX602" s="13" t="s">
        <v>79</v>
      </c>
      <c r="AY602" s="235" t="s">
        <v>119</v>
      </c>
    </row>
    <row r="603" s="2" customFormat="1" ht="16.5" customHeight="1">
      <c r="A603" s="38"/>
      <c r="B603" s="39"/>
      <c r="C603" s="260" t="s">
        <v>1148</v>
      </c>
      <c r="D603" s="260" t="s">
        <v>267</v>
      </c>
      <c r="E603" s="261" t="s">
        <v>1149</v>
      </c>
      <c r="F603" s="262" t="s">
        <v>1150</v>
      </c>
      <c r="G603" s="263" t="s">
        <v>267</v>
      </c>
      <c r="H603" s="264">
        <v>135.68000000000001</v>
      </c>
      <c r="I603" s="265"/>
      <c r="J603" s="266">
        <f>ROUND(I603*H603,2)</f>
        <v>0</v>
      </c>
      <c r="K603" s="262" t="s">
        <v>126</v>
      </c>
      <c r="L603" s="267"/>
      <c r="M603" s="268" t="s">
        <v>28</v>
      </c>
      <c r="N603" s="269" t="s">
        <v>42</v>
      </c>
      <c r="O603" s="84"/>
      <c r="P603" s="213">
        <f>O603*H603</f>
        <v>0</v>
      </c>
      <c r="Q603" s="213">
        <v>0.056120000000000003</v>
      </c>
      <c r="R603" s="213">
        <f>Q603*H603</f>
        <v>7.6143616000000005</v>
      </c>
      <c r="S603" s="213">
        <v>0</v>
      </c>
      <c r="T603" s="214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15" t="s">
        <v>176</v>
      </c>
      <c r="AT603" s="215" t="s">
        <v>267</v>
      </c>
      <c r="AU603" s="215" t="s">
        <v>79</v>
      </c>
      <c r="AY603" s="17" t="s">
        <v>119</v>
      </c>
      <c r="BE603" s="216">
        <f>IF(N603="základní",J603,0)</f>
        <v>0</v>
      </c>
      <c r="BF603" s="216">
        <f>IF(N603="snížená",J603,0)</f>
        <v>0</v>
      </c>
      <c r="BG603" s="216">
        <f>IF(N603="zákl. přenesená",J603,0)</f>
        <v>0</v>
      </c>
      <c r="BH603" s="216">
        <f>IF(N603="sníž. přenesená",J603,0)</f>
        <v>0</v>
      </c>
      <c r="BI603" s="216">
        <f>IF(N603="nulová",J603,0)</f>
        <v>0</v>
      </c>
      <c r="BJ603" s="17" t="s">
        <v>79</v>
      </c>
      <c r="BK603" s="216">
        <f>ROUND(I603*H603,2)</f>
        <v>0</v>
      </c>
      <c r="BL603" s="17" t="s">
        <v>127</v>
      </c>
      <c r="BM603" s="215" t="s">
        <v>1151</v>
      </c>
    </row>
    <row r="604" s="2" customFormat="1">
      <c r="A604" s="38"/>
      <c r="B604" s="39"/>
      <c r="C604" s="40"/>
      <c r="D604" s="217" t="s">
        <v>129</v>
      </c>
      <c r="E604" s="40"/>
      <c r="F604" s="218" t="s">
        <v>1150</v>
      </c>
      <c r="G604" s="40"/>
      <c r="H604" s="40"/>
      <c r="I604" s="219"/>
      <c r="J604" s="40"/>
      <c r="K604" s="40"/>
      <c r="L604" s="44"/>
      <c r="M604" s="220"/>
      <c r="N604" s="221"/>
      <c r="O604" s="84"/>
      <c r="P604" s="84"/>
      <c r="Q604" s="84"/>
      <c r="R604" s="84"/>
      <c r="S604" s="84"/>
      <c r="T604" s="85"/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T604" s="17" t="s">
        <v>129</v>
      </c>
      <c r="AU604" s="17" t="s">
        <v>79</v>
      </c>
    </row>
    <row r="605" s="13" customFormat="1">
      <c r="A605" s="13"/>
      <c r="B605" s="225"/>
      <c r="C605" s="226"/>
      <c r="D605" s="217" t="s">
        <v>135</v>
      </c>
      <c r="E605" s="226"/>
      <c r="F605" s="228" t="s">
        <v>1152</v>
      </c>
      <c r="G605" s="226"/>
      <c r="H605" s="229">
        <v>135.68000000000001</v>
      </c>
      <c r="I605" s="230"/>
      <c r="J605" s="226"/>
      <c r="K605" s="226"/>
      <c r="L605" s="231"/>
      <c r="M605" s="232"/>
      <c r="N605" s="233"/>
      <c r="O605" s="233"/>
      <c r="P605" s="233"/>
      <c r="Q605" s="233"/>
      <c r="R605" s="233"/>
      <c r="S605" s="233"/>
      <c r="T605" s="234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5" t="s">
        <v>135</v>
      </c>
      <c r="AU605" s="235" t="s">
        <v>79</v>
      </c>
      <c r="AV605" s="13" t="s">
        <v>81</v>
      </c>
      <c r="AW605" s="13" t="s">
        <v>4</v>
      </c>
      <c r="AX605" s="13" t="s">
        <v>79</v>
      </c>
      <c r="AY605" s="235" t="s">
        <v>119</v>
      </c>
    </row>
    <row r="606" s="2" customFormat="1" ht="16.5" customHeight="1">
      <c r="A606" s="38"/>
      <c r="B606" s="39"/>
      <c r="C606" s="204" t="s">
        <v>1153</v>
      </c>
      <c r="D606" s="204" t="s">
        <v>122</v>
      </c>
      <c r="E606" s="205" t="s">
        <v>1154</v>
      </c>
      <c r="F606" s="206" t="s">
        <v>1155</v>
      </c>
      <c r="G606" s="207" t="s">
        <v>381</v>
      </c>
      <c r="H606" s="208">
        <v>36.439999999999998</v>
      </c>
      <c r="I606" s="209"/>
      <c r="J606" s="210">
        <f>ROUND(I606*H606,2)</f>
        <v>0</v>
      </c>
      <c r="K606" s="206" t="s">
        <v>126</v>
      </c>
      <c r="L606" s="44"/>
      <c r="M606" s="211" t="s">
        <v>28</v>
      </c>
      <c r="N606" s="212" t="s">
        <v>42</v>
      </c>
      <c r="O606" s="84"/>
      <c r="P606" s="213">
        <f>O606*H606</f>
        <v>0</v>
      </c>
      <c r="Q606" s="213">
        <v>0.00036999999999999999</v>
      </c>
      <c r="R606" s="213">
        <f>Q606*H606</f>
        <v>0.0134828</v>
      </c>
      <c r="S606" s="213">
        <v>0</v>
      </c>
      <c r="T606" s="214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15" t="s">
        <v>247</v>
      </c>
      <c r="AT606" s="215" t="s">
        <v>122</v>
      </c>
      <c r="AU606" s="215" t="s">
        <v>79</v>
      </c>
      <c r="AY606" s="17" t="s">
        <v>119</v>
      </c>
      <c r="BE606" s="216">
        <f>IF(N606="základní",J606,0)</f>
        <v>0</v>
      </c>
      <c r="BF606" s="216">
        <f>IF(N606="snížená",J606,0)</f>
        <v>0</v>
      </c>
      <c r="BG606" s="216">
        <f>IF(N606="zákl. přenesená",J606,0)</f>
        <v>0</v>
      </c>
      <c r="BH606" s="216">
        <f>IF(N606="sníž. přenesená",J606,0)</f>
        <v>0</v>
      </c>
      <c r="BI606" s="216">
        <f>IF(N606="nulová",J606,0)</f>
        <v>0</v>
      </c>
      <c r="BJ606" s="17" t="s">
        <v>79</v>
      </c>
      <c r="BK606" s="216">
        <f>ROUND(I606*H606,2)</f>
        <v>0</v>
      </c>
      <c r="BL606" s="17" t="s">
        <v>247</v>
      </c>
      <c r="BM606" s="215" t="s">
        <v>1156</v>
      </c>
    </row>
    <row r="607" s="2" customFormat="1">
      <c r="A607" s="38"/>
      <c r="B607" s="39"/>
      <c r="C607" s="40"/>
      <c r="D607" s="217" t="s">
        <v>129</v>
      </c>
      <c r="E607" s="40"/>
      <c r="F607" s="218" t="s">
        <v>1157</v>
      </c>
      <c r="G607" s="40"/>
      <c r="H607" s="40"/>
      <c r="I607" s="219"/>
      <c r="J607" s="40"/>
      <c r="K607" s="40"/>
      <c r="L607" s="44"/>
      <c r="M607" s="220"/>
      <c r="N607" s="221"/>
      <c r="O607" s="84"/>
      <c r="P607" s="84"/>
      <c r="Q607" s="84"/>
      <c r="R607" s="84"/>
      <c r="S607" s="84"/>
      <c r="T607" s="85"/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T607" s="17" t="s">
        <v>129</v>
      </c>
      <c r="AU607" s="17" t="s">
        <v>79</v>
      </c>
    </row>
    <row r="608" s="2" customFormat="1">
      <c r="A608" s="38"/>
      <c r="B608" s="39"/>
      <c r="C608" s="40"/>
      <c r="D608" s="222" t="s">
        <v>131</v>
      </c>
      <c r="E608" s="40"/>
      <c r="F608" s="223" t="s">
        <v>1158</v>
      </c>
      <c r="G608" s="40"/>
      <c r="H608" s="40"/>
      <c r="I608" s="219"/>
      <c r="J608" s="40"/>
      <c r="K608" s="40"/>
      <c r="L608" s="44"/>
      <c r="M608" s="220"/>
      <c r="N608" s="221"/>
      <c r="O608" s="84"/>
      <c r="P608" s="84"/>
      <c r="Q608" s="84"/>
      <c r="R608" s="84"/>
      <c r="S608" s="84"/>
      <c r="T608" s="85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T608" s="17" t="s">
        <v>131</v>
      </c>
      <c r="AU608" s="17" t="s">
        <v>79</v>
      </c>
    </row>
    <row r="609" s="13" customFormat="1">
      <c r="A609" s="13"/>
      <c r="B609" s="225"/>
      <c r="C609" s="226"/>
      <c r="D609" s="217" t="s">
        <v>135</v>
      </c>
      <c r="E609" s="227" t="s">
        <v>28</v>
      </c>
      <c r="F609" s="228" t="s">
        <v>1159</v>
      </c>
      <c r="G609" s="226"/>
      <c r="H609" s="229">
        <v>28.219999999999999</v>
      </c>
      <c r="I609" s="230"/>
      <c r="J609" s="226"/>
      <c r="K609" s="226"/>
      <c r="L609" s="231"/>
      <c r="M609" s="232"/>
      <c r="N609" s="233"/>
      <c r="O609" s="233"/>
      <c r="P609" s="233"/>
      <c r="Q609" s="233"/>
      <c r="R609" s="233"/>
      <c r="S609" s="233"/>
      <c r="T609" s="234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5" t="s">
        <v>135</v>
      </c>
      <c r="AU609" s="235" t="s">
        <v>79</v>
      </c>
      <c r="AV609" s="13" t="s">
        <v>81</v>
      </c>
      <c r="AW609" s="13" t="s">
        <v>33</v>
      </c>
      <c r="AX609" s="13" t="s">
        <v>71</v>
      </c>
      <c r="AY609" s="235" t="s">
        <v>119</v>
      </c>
    </row>
    <row r="610" s="13" customFormat="1">
      <c r="A610" s="13"/>
      <c r="B610" s="225"/>
      <c r="C610" s="226"/>
      <c r="D610" s="217" t="s">
        <v>135</v>
      </c>
      <c r="E610" s="227" t="s">
        <v>28</v>
      </c>
      <c r="F610" s="228" t="s">
        <v>1160</v>
      </c>
      <c r="G610" s="226"/>
      <c r="H610" s="229">
        <v>8.2200000000000006</v>
      </c>
      <c r="I610" s="230"/>
      <c r="J610" s="226"/>
      <c r="K610" s="226"/>
      <c r="L610" s="231"/>
      <c r="M610" s="232"/>
      <c r="N610" s="233"/>
      <c r="O610" s="233"/>
      <c r="P610" s="233"/>
      <c r="Q610" s="233"/>
      <c r="R610" s="233"/>
      <c r="S610" s="233"/>
      <c r="T610" s="234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5" t="s">
        <v>135</v>
      </c>
      <c r="AU610" s="235" t="s">
        <v>79</v>
      </c>
      <c r="AV610" s="13" t="s">
        <v>81</v>
      </c>
      <c r="AW610" s="13" t="s">
        <v>33</v>
      </c>
      <c r="AX610" s="13" t="s">
        <v>71</v>
      </c>
      <c r="AY610" s="235" t="s">
        <v>119</v>
      </c>
    </row>
    <row r="611" s="14" customFormat="1">
      <c r="A611" s="14"/>
      <c r="B611" s="239"/>
      <c r="C611" s="240"/>
      <c r="D611" s="217" t="s">
        <v>135</v>
      </c>
      <c r="E611" s="241" t="s">
        <v>28</v>
      </c>
      <c r="F611" s="242" t="s">
        <v>258</v>
      </c>
      <c r="G611" s="240"/>
      <c r="H611" s="243">
        <v>36.439999999999998</v>
      </c>
      <c r="I611" s="244"/>
      <c r="J611" s="240"/>
      <c r="K611" s="240"/>
      <c r="L611" s="245"/>
      <c r="M611" s="246"/>
      <c r="N611" s="247"/>
      <c r="O611" s="247"/>
      <c r="P611" s="247"/>
      <c r="Q611" s="247"/>
      <c r="R611" s="247"/>
      <c r="S611" s="247"/>
      <c r="T611" s="248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9" t="s">
        <v>135</v>
      </c>
      <c r="AU611" s="249" t="s">
        <v>79</v>
      </c>
      <c r="AV611" s="14" t="s">
        <v>127</v>
      </c>
      <c r="AW611" s="14" t="s">
        <v>33</v>
      </c>
      <c r="AX611" s="14" t="s">
        <v>79</v>
      </c>
      <c r="AY611" s="249" t="s">
        <v>119</v>
      </c>
    </row>
    <row r="612" s="2" customFormat="1" ht="21.75" customHeight="1">
      <c r="A612" s="38"/>
      <c r="B612" s="39"/>
      <c r="C612" s="204" t="s">
        <v>1161</v>
      </c>
      <c r="D612" s="204" t="s">
        <v>122</v>
      </c>
      <c r="E612" s="205" t="s">
        <v>1162</v>
      </c>
      <c r="F612" s="206" t="s">
        <v>1163</v>
      </c>
      <c r="G612" s="207" t="s">
        <v>246</v>
      </c>
      <c r="H612" s="208">
        <v>2</v>
      </c>
      <c r="I612" s="209"/>
      <c r="J612" s="210">
        <f>ROUND(I612*H612,2)</f>
        <v>0</v>
      </c>
      <c r="K612" s="206" t="s">
        <v>126</v>
      </c>
      <c r="L612" s="44"/>
      <c r="M612" s="211" t="s">
        <v>28</v>
      </c>
      <c r="N612" s="212" t="s">
        <v>42</v>
      </c>
      <c r="O612" s="84"/>
      <c r="P612" s="213">
        <f>O612*H612</f>
        <v>0</v>
      </c>
      <c r="Q612" s="213">
        <v>23.203790000000001</v>
      </c>
      <c r="R612" s="213">
        <f>Q612*H612</f>
        <v>46.407580000000003</v>
      </c>
      <c r="S612" s="213">
        <v>0</v>
      </c>
      <c r="T612" s="214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15" t="s">
        <v>247</v>
      </c>
      <c r="AT612" s="215" t="s">
        <v>122</v>
      </c>
      <c r="AU612" s="215" t="s">
        <v>79</v>
      </c>
      <c r="AY612" s="17" t="s">
        <v>119</v>
      </c>
      <c r="BE612" s="216">
        <f>IF(N612="základní",J612,0)</f>
        <v>0</v>
      </c>
      <c r="BF612" s="216">
        <f>IF(N612="snížená",J612,0)</f>
        <v>0</v>
      </c>
      <c r="BG612" s="216">
        <f>IF(N612="zákl. přenesená",J612,0)</f>
        <v>0</v>
      </c>
      <c r="BH612" s="216">
        <f>IF(N612="sníž. přenesená",J612,0)</f>
        <v>0</v>
      </c>
      <c r="BI612" s="216">
        <f>IF(N612="nulová",J612,0)</f>
        <v>0</v>
      </c>
      <c r="BJ612" s="17" t="s">
        <v>79</v>
      </c>
      <c r="BK612" s="216">
        <f>ROUND(I612*H612,2)</f>
        <v>0</v>
      </c>
      <c r="BL612" s="17" t="s">
        <v>247</v>
      </c>
      <c r="BM612" s="215" t="s">
        <v>1164</v>
      </c>
    </row>
    <row r="613" s="2" customFormat="1">
      <c r="A613" s="38"/>
      <c r="B613" s="39"/>
      <c r="C613" s="40"/>
      <c r="D613" s="217" t="s">
        <v>129</v>
      </c>
      <c r="E613" s="40"/>
      <c r="F613" s="218" t="s">
        <v>1165</v>
      </c>
      <c r="G613" s="40"/>
      <c r="H613" s="40"/>
      <c r="I613" s="219"/>
      <c r="J613" s="40"/>
      <c r="K613" s="40"/>
      <c r="L613" s="44"/>
      <c r="M613" s="220"/>
      <c r="N613" s="221"/>
      <c r="O613" s="84"/>
      <c r="P613" s="84"/>
      <c r="Q613" s="84"/>
      <c r="R613" s="84"/>
      <c r="S613" s="84"/>
      <c r="T613" s="85"/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T613" s="17" t="s">
        <v>129</v>
      </c>
      <c r="AU613" s="17" t="s">
        <v>79</v>
      </c>
    </row>
    <row r="614" s="2" customFormat="1">
      <c r="A614" s="38"/>
      <c r="B614" s="39"/>
      <c r="C614" s="40"/>
      <c r="D614" s="222" t="s">
        <v>131</v>
      </c>
      <c r="E614" s="40"/>
      <c r="F614" s="223" t="s">
        <v>1166</v>
      </c>
      <c r="G614" s="40"/>
      <c r="H614" s="40"/>
      <c r="I614" s="219"/>
      <c r="J614" s="40"/>
      <c r="K614" s="40"/>
      <c r="L614" s="44"/>
      <c r="M614" s="220"/>
      <c r="N614" s="221"/>
      <c r="O614" s="84"/>
      <c r="P614" s="84"/>
      <c r="Q614" s="84"/>
      <c r="R614" s="84"/>
      <c r="S614" s="84"/>
      <c r="T614" s="85"/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T614" s="17" t="s">
        <v>131</v>
      </c>
      <c r="AU614" s="17" t="s">
        <v>79</v>
      </c>
    </row>
    <row r="615" s="2" customFormat="1">
      <c r="A615" s="38"/>
      <c r="B615" s="39"/>
      <c r="C615" s="40"/>
      <c r="D615" s="217" t="s">
        <v>133</v>
      </c>
      <c r="E615" s="40"/>
      <c r="F615" s="224" t="s">
        <v>1167</v>
      </c>
      <c r="G615" s="40"/>
      <c r="H615" s="40"/>
      <c r="I615" s="219"/>
      <c r="J615" s="40"/>
      <c r="K615" s="40"/>
      <c r="L615" s="44"/>
      <c r="M615" s="220"/>
      <c r="N615" s="221"/>
      <c r="O615" s="84"/>
      <c r="P615" s="84"/>
      <c r="Q615" s="84"/>
      <c r="R615" s="84"/>
      <c r="S615" s="84"/>
      <c r="T615" s="85"/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T615" s="17" t="s">
        <v>133</v>
      </c>
      <c r="AU615" s="17" t="s">
        <v>79</v>
      </c>
    </row>
    <row r="616" s="2" customFormat="1" ht="16.5" customHeight="1">
      <c r="A616" s="38"/>
      <c r="B616" s="39"/>
      <c r="C616" s="204" t="s">
        <v>1168</v>
      </c>
      <c r="D616" s="204" t="s">
        <v>122</v>
      </c>
      <c r="E616" s="205" t="s">
        <v>1169</v>
      </c>
      <c r="F616" s="206" t="s">
        <v>1170</v>
      </c>
      <c r="G616" s="207" t="s">
        <v>125</v>
      </c>
      <c r="H616" s="208">
        <v>75.810000000000002</v>
      </c>
      <c r="I616" s="209"/>
      <c r="J616" s="210">
        <f>ROUND(I616*H616,2)</f>
        <v>0</v>
      </c>
      <c r="K616" s="206" t="s">
        <v>126</v>
      </c>
      <c r="L616" s="44"/>
      <c r="M616" s="211" t="s">
        <v>28</v>
      </c>
      <c r="N616" s="212" t="s">
        <v>42</v>
      </c>
      <c r="O616" s="84"/>
      <c r="P616" s="213">
        <f>O616*H616</f>
        <v>0</v>
      </c>
      <c r="Q616" s="213">
        <v>0.0019499999999999999</v>
      </c>
      <c r="R616" s="213">
        <f>Q616*H616</f>
        <v>0.1478295</v>
      </c>
      <c r="S616" s="213">
        <v>0</v>
      </c>
      <c r="T616" s="214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15" t="s">
        <v>247</v>
      </c>
      <c r="AT616" s="215" t="s">
        <v>122</v>
      </c>
      <c r="AU616" s="215" t="s">
        <v>79</v>
      </c>
      <c r="AY616" s="17" t="s">
        <v>119</v>
      </c>
      <c r="BE616" s="216">
        <f>IF(N616="základní",J616,0)</f>
        <v>0</v>
      </c>
      <c r="BF616" s="216">
        <f>IF(N616="snížená",J616,0)</f>
        <v>0</v>
      </c>
      <c r="BG616" s="216">
        <f>IF(N616="zákl. přenesená",J616,0)</f>
        <v>0</v>
      </c>
      <c r="BH616" s="216">
        <f>IF(N616="sníž. přenesená",J616,0)</f>
        <v>0</v>
      </c>
      <c r="BI616" s="216">
        <f>IF(N616="nulová",J616,0)</f>
        <v>0</v>
      </c>
      <c r="BJ616" s="17" t="s">
        <v>79</v>
      </c>
      <c r="BK616" s="216">
        <f>ROUND(I616*H616,2)</f>
        <v>0</v>
      </c>
      <c r="BL616" s="17" t="s">
        <v>247</v>
      </c>
      <c r="BM616" s="215" t="s">
        <v>1171</v>
      </c>
    </row>
    <row r="617" s="2" customFormat="1">
      <c r="A617" s="38"/>
      <c r="B617" s="39"/>
      <c r="C617" s="40"/>
      <c r="D617" s="217" t="s">
        <v>129</v>
      </c>
      <c r="E617" s="40"/>
      <c r="F617" s="218" t="s">
        <v>1172</v>
      </c>
      <c r="G617" s="40"/>
      <c r="H617" s="40"/>
      <c r="I617" s="219"/>
      <c r="J617" s="40"/>
      <c r="K617" s="40"/>
      <c r="L617" s="44"/>
      <c r="M617" s="220"/>
      <c r="N617" s="221"/>
      <c r="O617" s="84"/>
      <c r="P617" s="84"/>
      <c r="Q617" s="84"/>
      <c r="R617" s="84"/>
      <c r="S617" s="84"/>
      <c r="T617" s="85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T617" s="17" t="s">
        <v>129</v>
      </c>
      <c r="AU617" s="17" t="s">
        <v>79</v>
      </c>
    </row>
    <row r="618" s="2" customFormat="1">
      <c r="A618" s="38"/>
      <c r="B618" s="39"/>
      <c r="C618" s="40"/>
      <c r="D618" s="222" t="s">
        <v>131</v>
      </c>
      <c r="E618" s="40"/>
      <c r="F618" s="223" t="s">
        <v>1173</v>
      </c>
      <c r="G618" s="40"/>
      <c r="H618" s="40"/>
      <c r="I618" s="219"/>
      <c r="J618" s="40"/>
      <c r="K618" s="40"/>
      <c r="L618" s="44"/>
      <c r="M618" s="220"/>
      <c r="N618" s="221"/>
      <c r="O618" s="84"/>
      <c r="P618" s="84"/>
      <c r="Q618" s="84"/>
      <c r="R618" s="84"/>
      <c r="S618" s="84"/>
      <c r="T618" s="85"/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T618" s="17" t="s">
        <v>131</v>
      </c>
      <c r="AU618" s="17" t="s">
        <v>79</v>
      </c>
    </row>
    <row r="619" s="13" customFormat="1">
      <c r="A619" s="13"/>
      <c r="B619" s="225"/>
      <c r="C619" s="226"/>
      <c r="D619" s="217" t="s">
        <v>135</v>
      </c>
      <c r="E619" s="227" t="s">
        <v>28</v>
      </c>
      <c r="F619" s="228" t="s">
        <v>1174</v>
      </c>
      <c r="G619" s="226"/>
      <c r="H619" s="229">
        <v>75.810000000000002</v>
      </c>
      <c r="I619" s="230"/>
      <c r="J619" s="226"/>
      <c r="K619" s="226"/>
      <c r="L619" s="231"/>
      <c r="M619" s="232"/>
      <c r="N619" s="233"/>
      <c r="O619" s="233"/>
      <c r="P619" s="233"/>
      <c r="Q619" s="233"/>
      <c r="R619" s="233"/>
      <c r="S619" s="233"/>
      <c r="T619" s="234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5" t="s">
        <v>135</v>
      </c>
      <c r="AU619" s="235" t="s">
        <v>79</v>
      </c>
      <c r="AV619" s="13" t="s">
        <v>81</v>
      </c>
      <c r="AW619" s="13" t="s">
        <v>33</v>
      </c>
      <c r="AX619" s="13" t="s">
        <v>79</v>
      </c>
      <c r="AY619" s="235" t="s">
        <v>119</v>
      </c>
    </row>
    <row r="620" s="2" customFormat="1" ht="16.5" customHeight="1">
      <c r="A620" s="38"/>
      <c r="B620" s="39"/>
      <c r="C620" s="204" t="s">
        <v>1175</v>
      </c>
      <c r="D620" s="204" t="s">
        <v>122</v>
      </c>
      <c r="E620" s="205" t="s">
        <v>1176</v>
      </c>
      <c r="F620" s="206" t="s">
        <v>1177</v>
      </c>
      <c r="G620" s="207" t="s">
        <v>267</v>
      </c>
      <c r="H620" s="208">
        <v>134</v>
      </c>
      <c r="I620" s="209"/>
      <c r="J620" s="210">
        <f>ROUND(I620*H620,2)</f>
        <v>0</v>
      </c>
      <c r="K620" s="206" t="s">
        <v>126</v>
      </c>
      <c r="L620" s="44"/>
      <c r="M620" s="211" t="s">
        <v>28</v>
      </c>
      <c r="N620" s="212" t="s">
        <v>42</v>
      </c>
      <c r="O620" s="84"/>
      <c r="P620" s="213">
        <f>O620*H620</f>
        <v>0</v>
      </c>
      <c r="Q620" s="213">
        <v>0</v>
      </c>
      <c r="R620" s="213">
        <f>Q620*H620</f>
        <v>0</v>
      </c>
      <c r="S620" s="213">
        <v>0</v>
      </c>
      <c r="T620" s="214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15" t="s">
        <v>127</v>
      </c>
      <c r="AT620" s="215" t="s">
        <v>122</v>
      </c>
      <c r="AU620" s="215" t="s">
        <v>79</v>
      </c>
      <c r="AY620" s="17" t="s">
        <v>119</v>
      </c>
      <c r="BE620" s="216">
        <f>IF(N620="základní",J620,0)</f>
        <v>0</v>
      </c>
      <c r="BF620" s="216">
        <f>IF(N620="snížená",J620,0)</f>
        <v>0</v>
      </c>
      <c r="BG620" s="216">
        <f>IF(N620="zákl. přenesená",J620,0)</f>
        <v>0</v>
      </c>
      <c r="BH620" s="216">
        <f>IF(N620="sníž. přenesená",J620,0)</f>
        <v>0</v>
      </c>
      <c r="BI620" s="216">
        <f>IF(N620="nulová",J620,0)</f>
        <v>0</v>
      </c>
      <c r="BJ620" s="17" t="s">
        <v>79</v>
      </c>
      <c r="BK620" s="216">
        <f>ROUND(I620*H620,2)</f>
        <v>0</v>
      </c>
      <c r="BL620" s="17" t="s">
        <v>127</v>
      </c>
      <c r="BM620" s="215" t="s">
        <v>1178</v>
      </c>
    </row>
    <row r="621" s="2" customFormat="1">
      <c r="A621" s="38"/>
      <c r="B621" s="39"/>
      <c r="C621" s="40"/>
      <c r="D621" s="217" t="s">
        <v>129</v>
      </c>
      <c r="E621" s="40"/>
      <c r="F621" s="218" t="s">
        <v>1179</v>
      </c>
      <c r="G621" s="40"/>
      <c r="H621" s="40"/>
      <c r="I621" s="219"/>
      <c r="J621" s="40"/>
      <c r="K621" s="40"/>
      <c r="L621" s="44"/>
      <c r="M621" s="220"/>
      <c r="N621" s="221"/>
      <c r="O621" s="84"/>
      <c r="P621" s="84"/>
      <c r="Q621" s="84"/>
      <c r="R621" s="84"/>
      <c r="S621" s="84"/>
      <c r="T621" s="85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T621" s="17" t="s">
        <v>129</v>
      </c>
      <c r="AU621" s="17" t="s">
        <v>79</v>
      </c>
    </row>
    <row r="622" s="2" customFormat="1">
      <c r="A622" s="38"/>
      <c r="B622" s="39"/>
      <c r="C622" s="40"/>
      <c r="D622" s="222" t="s">
        <v>131</v>
      </c>
      <c r="E622" s="40"/>
      <c r="F622" s="223" t="s">
        <v>1180</v>
      </c>
      <c r="G622" s="40"/>
      <c r="H622" s="40"/>
      <c r="I622" s="219"/>
      <c r="J622" s="40"/>
      <c r="K622" s="40"/>
      <c r="L622" s="44"/>
      <c r="M622" s="220"/>
      <c r="N622" s="221"/>
      <c r="O622" s="84"/>
      <c r="P622" s="84"/>
      <c r="Q622" s="84"/>
      <c r="R622" s="84"/>
      <c r="S622" s="84"/>
      <c r="T622" s="85"/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T622" s="17" t="s">
        <v>131</v>
      </c>
      <c r="AU622" s="17" t="s">
        <v>79</v>
      </c>
    </row>
    <row r="623" s="13" customFormat="1">
      <c r="A623" s="13"/>
      <c r="B623" s="225"/>
      <c r="C623" s="226"/>
      <c r="D623" s="217" t="s">
        <v>135</v>
      </c>
      <c r="E623" s="227" t="s">
        <v>28</v>
      </c>
      <c r="F623" s="228" t="s">
        <v>1181</v>
      </c>
      <c r="G623" s="226"/>
      <c r="H623" s="229">
        <v>116.90000000000001</v>
      </c>
      <c r="I623" s="230"/>
      <c r="J623" s="226"/>
      <c r="K623" s="226"/>
      <c r="L623" s="231"/>
      <c r="M623" s="232"/>
      <c r="N623" s="233"/>
      <c r="O623" s="233"/>
      <c r="P623" s="233"/>
      <c r="Q623" s="233"/>
      <c r="R623" s="233"/>
      <c r="S623" s="233"/>
      <c r="T623" s="234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5" t="s">
        <v>135</v>
      </c>
      <c r="AU623" s="235" t="s">
        <v>79</v>
      </c>
      <c r="AV623" s="13" t="s">
        <v>81</v>
      </c>
      <c r="AW623" s="13" t="s">
        <v>33</v>
      </c>
      <c r="AX623" s="13" t="s">
        <v>71</v>
      </c>
      <c r="AY623" s="235" t="s">
        <v>119</v>
      </c>
    </row>
    <row r="624" s="13" customFormat="1">
      <c r="A624" s="13"/>
      <c r="B624" s="225"/>
      <c r="C624" s="226"/>
      <c r="D624" s="217" t="s">
        <v>135</v>
      </c>
      <c r="E624" s="227" t="s">
        <v>28</v>
      </c>
      <c r="F624" s="228" t="s">
        <v>1182</v>
      </c>
      <c r="G624" s="226"/>
      <c r="H624" s="229">
        <v>17.100000000000001</v>
      </c>
      <c r="I624" s="230"/>
      <c r="J624" s="226"/>
      <c r="K624" s="226"/>
      <c r="L624" s="231"/>
      <c r="M624" s="232"/>
      <c r="N624" s="233"/>
      <c r="O624" s="233"/>
      <c r="P624" s="233"/>
      <c r="Q624" s="233"/>
      <c r="R624" s="233"/>
      <c r="S624" s="233"/>
      <c r="T624" s="234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5" t="s">
        <v>135</v>
      </c>
      <c r="AU624" s="235" t="s">
        <v>79</v>
      </c>
      <c r="AV624" s="13" t="s">
        <v>81</v>
      </c>
      <c r="AW624" s="13" t="s">
        <v>33</v>
      </c>
      <c r="AX624" s="13" t="s">
        <v>71</v>
      </c>
      <c r="AY624" s="235" t="s">
        <v>119</v>
      </c>
    </row>
    <row r="625" s="14" customFormat="1">
      <c r="A625" s="14"/>
      <c r="B625" s="239"/>
      <c r="C625" s="240"/>
      <c r="D625" s="217" t="s">
        <v>135</v>
      </c>
      <c r="E625" s="241" t="s">
        <v>28</v>
      </c>
      <c r="F625" s="242" t="s">
        <v>258</v>
      </c>
      <c r="G625" s="240"/>
      <c r="H625" s="243">
        <v>134</v>
      </c>
      <c r="I625" s="244"/>
      <c r="J625" s="240"/>
      <c r="K625" s="240"/>
      <c r="L625" s="245"/>
      <c r="M625" s="246"/>
      <c r="N625" s="247"/>
      <c r="O625" s="247"/>
      <c r="P625" s="247"/>
      <c r="Q625" s="247"/>
      <c r="R625" s="247"/>
      <c r="S625" s="247"/>
      <c r="T625" s="248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9" t="s">
        <v>135</v>
      </c>
      <c r="AU625" s="249" t="s">
        <v>79</v>
      </c>
      <c r="AV625" s="14" t="s">
        <v>127</v>
      </c>
      <c r="AW625" s="14" t="s">
        <v>33</v>
      </c>
      <c r="AX625" s="14" t="s">
        <v>79</v>
      </c>
      <c r="AY625" s="249" t="s">
        <v>119</v>
      </c>
    </row>
    <row r="626" s="2" customFormat="1" ht="16.5" customHeight="1">
      <c r="A626" s="38"/>
      <c r="B626" s="39"/>
      <c r="C626" s="204" t="s">
        <v>1183</v>
      </c>
      <c r="D626" s="204" t="s">
        <v>122</v>
      </c>
      <c r="E626" s="205" t="s">
        <v>1184</v>
      </c>
      <c r="F626" s="206" t="s">
        <v>1185</v>
      </c>
      <c r="G626" s="207" t="s">
        <v>267</v>
      </c>
      <c r="H626" s="208">
        <v>17.100000000000001</v>
      </c>
      <c r="I626" s="209"/>
      <c r="J626" s="210">
        <f>ROUND(I626*H626,2)</f>
        <v>0</v>
      </c>
      <c r="K626" s="206" t="s">
        <v>126</v>
      </c>
      <c r="L626" s="44"/>
      <c r="M626" s="211" t="s">
        <v>28</v>
      </c>
      <c r="N626" s="212" t="s">
        <v>42</v>
      </c>
      <c r="O626" s="84"/>
      <c r="P626" s="213">
        <f>O626*H626</f>
        <v>0</v>
      </c>
      <c r="Q626" s="213">
        <v>0.00050000000000000001</v>
      </c>
      <c r="R626" s="213">
        <f>Q626*H626</f>
        <v>0.0085500000000000003</v>
      </c>
      <c r="S626" s="213">
        <v>0</v>
      </c>
      <c r="T626" s="214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15" t="s">
        <v>127</v>
      </c>
      <c r="AT626" s="215" t="s">
        <v>122</v>
      </c>
      <c r="AU626" s="215" t="s">
        <v>79</v>
      </c>
      <c r="AY626" s="17" t="s">
        <v>119</v>
      </c>
      <c r="BE626" s="216">
        <f>IF(N626="základní",J626,0)</f>
        <v>0</v>
      </c>
      <c r="BF626" s="216">
        <f>IF(N626="snížená",J626,0)</f>
        <v>0</v>
      </c>
      <c r="BG626" s="216">
        <f>IF(N626="zákl. přenesená",J626,0)</f>
        <v>0</v>
      </c>
      <c r="BH626" s="216">
        <f>IF(N626="sníž. přenesená",J626,0)</f>
        <v>0</v>
      </c>
      <c r="BI626" s="216">
        <f>IF(N626="nulová",J626,0)</f>
        <v>0</v>
      </c>
      <c r="BJ626" s="17" t="s">
        <v>79</v>
      </c>
      <c r="BK626" s="216">
        <f>ROUND(I626*H626,2)</f>
        <v>0</v>
      </c>
      <c r="BL626" s="17" t="s">
        <v>127</v>
      </c>
      <c r="BM626" s="215" t="s">
        <v>1186</v>
      </c>
    </row>
    <row r="627" s="2" customFormat="1">
      <c r="A627" s="38"/>
      <c r="B627" s="39"/>
      <c r="C627" s="40"/>
      <c r="D627" s="217" t="s">
        <v>129</v>
      </c>
      <c r="E627" s="40"/>
      <c r="F627" s="218" t="s">
        <v>1187</v>
      </c>
      <c r="G627" s="40"/>
      <c r="H627" s="40"/>
      <c r="I627" s="219"/>
      <c r="J627" s="40"/>
      <c r="K627" s="40"/>
      <c r="L627" s="44"/>
      <c r="M627" s="220"/>
      <c r="N627" s="221"/>
      <c r="O627" s="84"/>
      <c r="P627" s="84"/>
      <c r="Q627" s="84"/>
      <c r="R627" s="84"/>
      <c r="S627" s="84"/>
      <c r="T627" s="85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T627" s="17" t="s">
        <v>129</v>
      </c>
      <c r="AU627" s="17" t="s">
        <v>79</v>
      </c>
    </row>
    <row r="628" s="2" customFormat="1">
      <c r="A628" s="38"/>
      <c r="B628" s="39"/>
      <c r="C628" s="40"/>
      <c r="D628" s="222" t="s">
        <v>131</v>
      </c>
      <c r="E628" s="40"/>
      <c r="F628" s="223" t="s">
        <v>1188</v>
      </c>
      <c r="G628" s="40"/>
      <c r="H628" s="40"/>
      <c r="I628" s="219"/>
      <c r="J628" s="40"/>
      <c r="K628" s="40"/>
      <c r="L628" s="44"/>
      <c r="M628" s="220"/>
      <c r="N628" s="221"/>
      <c r="O628" s="84"/>
      <c r="P628" s="84"/>
      <c r="Q628" s="84"/>
      <c r="R628" s="84"/>
      <c r="S628" s="84"/>
      <c r="T628" s="85"/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T628" s="17" t="s">
        <v>131</v>
      </c>
      <c r="AU628" s="17" t="s">
        <v>79</v>
      </c>
    </row>
    <row r="629" s="13" customFormat="1">
      <c r="A629" s="13"/>
      <c r="B629" s="225"/>
      <c r="C629" s="226"/>
      <c r="D629" s="217" t="s">
        <v>135</v>
      </c>
      <c r="E629" s="227" t="s">
        <v>28</v>
      </c>
      <c r="F629" s="228" t="s">
        <v>1189</v>
      </c>
      <c r="G629" s="226"/>
      <c r="H629" s="229">
        <v>17.100000000000001</v>
      </c>
      <c r="I629" s="230"/>
      <c r="J629" s="226"/>
      <c r="K629" s="226"/>
      <c r="L629" s="231"/>
      <c r="M629" s="232"/>
      <c r="N629" s="233"/>
      <c r="O629" s="233"/>
      <c r="P629" s="233"/>
      <c r="Q629" s="233"/>
      <c r="R629" s="233"/>
      <c r="S629" s="233"/>
      <c r="T629" s="234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5" t="s">
        <v>135</v>
      </c>
      <c r="AU629" s="235" t="s">
        <v>79</v>
      </c>
      <c r="AV629" s="13" t="s">
        <v>81</v>
      </c>
      <c r="AW629" s="13" t="s">
        <v>33</v>
      </c>
      <c r="AX629" s="13" t="s">
        <v>79</v>
      </c>
      <c r="AY629" s="235" t="s">
        <v>119</v>
      </c>
    </row>
    <row r="630" s="2" customFormat="1" ht="16.5" customHeight="1">
      <c r="A630" s="38"/>
      <c r="B630" s="39"/>
      <c r="C630" s="204" t="s">
        <v>660</v>
      </c>
      <c r="D630" s="204" t="s">
        <v>122</v>
      </c>
      <c r="E630" s="205" t="s">
        <v>1190</v>
      </c>
      <c r="F630" s="206" t="s">
        <v>1191</v>
      </c>
      <c r="G630" s="207" t="s">
        <v>267</v>
      </c>
      <c r="H630" s="208">
        <v>116.90000000000001</v>
      </c>
      <c r="I630" s="209"/>
      <c r="J630" s="210">
        <f>ROUND(I630*H630,2)</f>
        <v>0</v>
      </c>
      <c r="K630" s="206" t="s">
        <v>126</v>
      </c>
      <c r="L630" s="44"/>
      <c r="M630" s="211" t="s">
        <v>28</v>
      </c>
      <c r="N630" s="212" t="s">
        <v>42</v>
      </c>
      <c r="O630" s="84"/>
      <c r="P630" s="213">
        <f>O630*H630</f>
        <v>0</v>
      </c>
      <c r="Q630" s="213">
        <v>0.00088000000000000003</v>
      </c>
      <c r="R630" s="213">
        <f>Q630*H630</f>
        <v>0.10287200000000001</v>
      </c>
      <c r="S630" s="213">
        <v>0</v>
      </c>
      <c r="T630" s="214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15" t="s">
        <v>127</v>
      </c>
      <c r="AT630" s="215" t="s">
        <v>122</v>
      </c>
      <c r="AU630" s="215" t="s">
        <v>79</v>
      </c>
      <c r="AY630" s="17" t="s">
        <v>119</v>
      </c>
      <c r="BE630" s="216">
        <f>IF(N630="základní",J630,0)</f>
        <v>0</v>
      </c>
      <c r="BF630" s="216">
        <f>IF(N630="snížená",J630,0)</f>
        <v>0</v>
      </c>
      <c r="BG630" s="216">
        <f>IF(N630="zákl. přenesená",J630,0)</f>
        <v>0</v>
      </c>
      <c r="BH630" s="216">
        <f>IF(N630="sníž. přenesená",J630,0)</f>
        <v>0</v>
      </c>
      <c r="BI630" s="216">
        <f>IF(N630="nulová",J630,0)</f>
        <v>0</v>
      </c>
      <c r="BJ630" s="17" t="s">
        <v>79</v>
      </c>
      <c r="BK630" s="216">
        <f>ROUND(I630*H630,2)</f>
        <v>0</v>
      </c>
      <c r="BL630" s="17" t="s">
        <v>127</v>
      </c>
      <c r="BM630" s="215" t="s">
        <v>1192</v>
      </c>
    </row>
    <row r="631" s="2" customFormat="1">
      <c r="A631" s="38"/>
      <c r="B631" s="39"/>
      <c r="C631" s="40"/>
      <c r="D631" s="217" t="s">
        <v>129</v>
      </c>
      <c r="E631" s="40"/>
      <c r="F631" s="218" t="s">
        <v>1193</v>
      </c>
      <c r="G631" s="40"/>
      <c r="H631" s="40"/>
      <c r="I631" s="219"/>
      <c r="J631" s="40"/>
      <c r="K631" s="40"/>
      <c r="L631" s="44"/>
      <c r="M631" s="220"/>
      <c r="N631" s="221"/>
      <c r="O631" s="84"/>
      <c r="P631" s="84"/>
      <c r="Q631" s="84"/>
      <c r="R631" s="84"/>
      <c r="S631" s="84"/>
      <c r="T631" s="85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T631" s="17" t="s">
        <v>129</v>
      </c>
      <c r="AU631" s="17" t="s">
        <v>79</v>
      </c>
    </row>
    <row r="632" s="2" customFormat="1">
      <c r="A632" s="38"/>
      <c r="B632" s="39"/>
      <c r="C632" s="40"/>
      <c r="D632" s="222" t="s">
        <v>131</v>
      </c>
      <c r="E632" s="40"/>
      <c r="F632" s="223" t="s">
        <v>1194</v>
      </c>
      <c r="G632" s="40"/>
      <c r="H632" s="40"/>
      <c r="I632" s="219"/>
      <c r="J632" s="40"/>
      <c r="K632" s="40"/>
      <c r="L632" s="44"/>
      <c r="M632" s="220"/>
      <c r="N632" s="221"/>
      <c r="O632" s="84"/>
      <c r="P632" s="84"/>
      <c r="Q632" s="84"/>
      <c r="R632" s="84"/>
      <c r="S632" s="84"/>
      <c r="T632" s="85"/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T632" s="17" t="s">
        <v>131</v>
      </c>
      <c r="AU632" s="17" t="s">
        <v>79</v>
      </c>
    </row>
    <row r="633" s="13" customFormat="1">
      <c r="A633" s="13"/>
      <c r="B633" s="225"/>
      <c r="C633" s="226"/>
      <c r="D633" s="217" t="s">
        <v>135</v>
      </c>
      <c r="E633" s="227" t="s">
        <v>28</v>
      </c>
      <c r="F633" s="228" t="s">
        <v>1195</v>
      </c>
      <c r="G633" s="226"/>
      <c r="H633" s="229">
        <v>116.90000000000001</v>
      </c>
      <c r="I633" s="230"/>
      <c r="J633" s="226"/>
      <c r="K633" s="226"/>
      <c r="L633" s="231"/>
      <c r="M633" s="232"/>
      <c r="N633" s="233"/>
      <c r="O633" s="233"/>
      <c r="P633" s="233"/>
      <c r="Q633" s="233"/>
      <c r="R633" s="233"/>
      <c r="S633" s="233"/>
      <c r="T633" s="234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5" t="s">
        <v>135</v>
      </c>
      <c r="AU633" s="235" t="s">
        <v>79</v>
      </c>
      <c r="AV633" s="13" t="s">
        <v>81</v>
      </c>
      <c r="AW633" s="13" t="s">
        <v>33</v>
      </c>
      <c r="AX633" s="13" t="s">
        <v>79</v>
      </c>
      <c r="AY633" s="235" t="s">
        <v>119</v>
      </c>
    </row>
    <row r="634" s="2" customFormat="1" ht="16.5" customHeight="1">
      <c r="A634" s="38"/>
      <c r="B634" s="39"/>
      <c r="C634" s="204" t="s">
        <v>1196</v>
      </c>
      <c r="D634" s="204" t="s">
        <v>122</v>
      </c>
      <c r="E634" s="205" t="s">
        <v>1197</v>
      </c>
      <c r="F634" s="206" t="s">
        <v>1198</v>
      </c>
      <c r="G634" s="207" t="s">
        <v>488</v>
      </c>
      <c r="H634" s="208">
        <v>607.79600000000005</v>
      </c>
      <c r="I634" s="209"/>
      <c r="J634" s="210">
        <f>ROUND(I634*H634,2)</f>
        <v>0</v>
      </c>
      <c r="K634" s="206" t="s">
        <v>126</v>
      </c>
      <c r="L634" s="44"/>
      <c r="M634" s="211" t="s">
        <v>28</v>
      </c>
      <c r="N634" s="212" t="s">
        <v>42</v>
      </c>
      <c r="O634" s="84"/>
      <c r="P634" s="213">
        <f>O634*H634</f>
        <v>0</v>
      </c>
      <c r="Q634" s="213">
        <v>0.0010200000000000001</v>
      </c>
      <c r="R634" s="213">
        <f>Q634*H634</f>
        <v>0.6199519200000001</v>
      </c>
      <c r="S634" s="213">
        <v>0</v>
      </c>
      <c r="T634" s="214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15" t="s">
        <v>127</v>
      </c>
      <c r="AT634" s="215" t="s">
        <v>122</v>
      </c>
      <c r="AU634" s="215" t="s">
        <v>79</v>
      </c>
      <c r="AY634" s="17" t="s">
        <v>119</v>
      </c>
      <c r="BE634" s="216">
        <f>IF(N634="základní",J634,0)</f>
        <v>0</v>
      </c>
      <c r="BF634" s="216">
        <f>IF(N634="snížená",J634,0)</f>
        <v>0</v>
      </c>
      <c r="BG634" s="216">
        <f>IF(N634="zákl. přenesená",J634,0)</f>
        <v>0</v>
      </c>
      <c r="BH634" s="216">
        <f>IF(N634="sníž. přenesená",J634,0)</f>
        <v>0</v>
      </c>
      <c r="BI634" s="216">
        <f>IF(N634="nulová",J634,0)</f>
        <v>0</v>
      </c>
      <c r="BJ634" s="17" t="s">
        <v>79</v>
      </c>
      <c r="BK634" s="216">
        <f>ROUND(I634*H634,2)</f>
        <v>0</v>
      </c>
      <c r="BL634" s="17" t="s">
        <v>127</v>
      </c>
      <c r="BM634" s="215" t="s">
        <v>1199</v>
      </c>
    </row>
    <row r="635" s="2" customFormat="1">
      <c r="A635" s="38"/>
      <c r="B635" s="39"/>
      <c r="C635" s="40"/>
      <c r="D635" s="217" t="s">
        <v>129</v>
      </c>
      <c r="E635" s="40"/>
      <c r="F635" s="218" t="s">
        <v>1200</v>
      </c>
      <c r="G635" s="40"/>
      <c r="H635" s="40"/>
      <c r="I635" s="219"/>
      <c r="J635" s="40"/>
      <c r="K635" s="40"/>
      <c r="L635" s="44"/>
      <c r="M635" s="220"/>
      <c r="N635" s="221"/>
      <c r="O635" s="84"/>
      <c r="P635" s="84"/>
      <c r="Q635" s="84"/>
      <c r="R635" s="84"/>
      <c r="S635" s="84"/>
      <c r="T635" s="85"/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T635" s="17" t="s">
        <v>129</v>
      </c>
      <c r="AU635" s="17" t="s">
        <v>79</v>
      </c>
    </row>
    <row r="636" s="2" customFormat="1">
      <c r="A636" s="38"/>
      <c r="B636" s="39"/>
      <c r="C636" s="40"/>
      <c r="D636" s="222" t="s">
        <v>131</v>
      </c>
      <c r="E636" s="40"/>
      <c r="F636" s="223" t="s">
        <v>1201</v>
      </c>
      <c r="G636" s="40"/>
      <c r="H636" s="40"/>
      <c r="I636" s="219"/>
      <c r="J636" s="40"/>
      <c r="K636" s="40"/>
      <c r="L636" s="44"/>
      <c r="M636" s="220"/>
      <c r="N636" s="221"/>
      <c r="O636" s="84"/>
      <c r="P636" s="84"/>
      <c r="Q636" s="84"/>
      <c r="R636" s="84"/>
      <c r="S636" s="84"/>
      <c r="T636" s="85"/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T636" s="17" t="s">
        <v>131</v>
      </c>
      <c r="AU636" s="17" t="s">
        <v>79</v>
      </c>
    </row>
    <row r="637" s="2" customFormat="1">
      <c r="A637" s="38"/>
      <c r="B637" s="39"/>
      <c r="C637" s="40"/>
      <c r="D637" s="217" t="s">
        <v>133</v>
      </c>
      <c r="E637" s="40"/>
      <c r="F637" s="224" t="s">
        <v>1202</v>
      </c>
      <c r="G637" s="40"/>
      <c r="H637" s="40"/>
      <c r="I637" s="219"/>
      <c r="J637" s="40"/>
      <c r="K637" s="40"/>
      <c r="L637" s="44"/>
      <c r="M637" s="220"/>
      <c r="N637" s="221"/>
      <c r="O637" s="84"/>
      <c r="P637" s="84"/>
      <c r="Q637" s="84"/>
      <c r="R637" s="84"/>
      <c r="S637" s="84"/>
      <c r="T637" s="85"/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T637" s="17" t="s">
        <v>133</v>
      </c>
      <c r="AU637" s="17" t="s">
        <v>79</v>
      </c>
    </row>
    <row r="638" s="13" customFormat="1">
      <c r="A638" s="13"/>
      <c r="B638" s="225"/>
      <c r="C638" s="226"/>
      <c r="D638" s="217" t="s">
        <v>135</v>
      </c>
      <c r="E638" s="227" t="s">
        <v>28</v>
      </c>
      <c r="F638" s="228" t="s">
        <v>1203</v>
      </c>
      <c r="G638" s="226"/>
      <c r="H638" s="229">
        <v>506.49700000000001</v>
      </c>
      <c r="I638" s="230"/>
      <c r="J638" s="226"/>
      <c r="K638" s="226"/>
      <c r="L638" s="231"/>
      <c r="M638" s="232"/>
      <c r="N638" s="233"/>
      <c r="O638" s="233"/>
      <c r="P638" s="233"/>
      <c r="Q638" s="233"/>
      <c r="R638" s="233"/>
      <c r="S638" s="233"/>
      <c r="T638" s="23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5" t="s">
        <v>135</v>
      </c>
      <c r="AU638" s="235" t="s">
        <v>79</v>
      </c>
      <c r="AV638" s="13" t="s">
        <v>81</v>
      </c>
      <c r="AW638" s="13" t="s">
        <v>33</v>
      </c>
      <c r="AX638" s="13" t="s">
        <v>79</v>
      </c>
      <c r="AY638" s="235" t="s">
        <v>119</v>
      </c>
    </row>
    <row r="639" s="13" customFormat="1">
      <c r="A639" s="13"/>
      <c r="B639" s="225"/>
      <c r="C639" s="226"/>
      <c r="D639" s="217" t="s">
        <v>135</v>
      </c>
      <c r="E639" s="226"/>
      <c r="F639" s="228" t="s">
        <v>1204</v>
      </c>
      <c r="G639" s="226"/>
      <c r="H639" s="229">
        <v>607.79600000000005</v>
      </c>
      <c r="I639" s="230"/>
      <c r="J639" s="226"/>
      <c r="K639" s="226"/>
      <c r="L639" s="231"/>
      <c r="M639" s="232"/>
      <c r="N639" s="233"/>
      <c r="O639" s="233"/>
      <c r="P639" s="233"/>
      <c r="Q639" s="233"/>
      <c r="R639" s="233"/>
      <c r="S639" s="233"/>
      <c r="T639" s="234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5" t="s">
        <v>135</v>
      </c>
      <c r="AU639" s="235" t="s">
        <v>79</v>
      </c>
      <c r="AV639" s="13" t="s">
        <v>81</v>
      </c>
      <c r="AW639" s="13" t="s">
        <v>4</v>
      </c>
      <c r="AX639" s="13" t="s">
        <v>79</v>
      </c>
      <c r="AY639" s="235" t="s">
        <v>119</v>
      </c>
    </row>
    <row r="640" s="2" customFormat="1" ht="16.5" customHeight="1">
      <c r="A640" s="38"/>
      <c r="B640" s="39"/>
      <c r="C640" s="204" t="s">
        <v>1205</v>
      </c>
      <c r="D640" s="204" t="s">
        <v>122</v>
      </c>
      <c r="E640" s="205" t="s">
        <v>1206</v>
      </c>
      <c r="F640" s="206" t="s">
        <v>1207</v>
      </c>
      <c r="G640" s="207" t="s">
        <v>381</v>
      </c>
      <c r="H640" s="208">
        <v>13.44</v>
      </c>
      <c r="I640" s="209"/>
      <c r="J640" s="210">
        <f>ROUND(I640*H640,2)</f>
        <v>0</v>
      </c>
      <c r="K640" s="206" t="s">
        <v>126</v>
      </c>
      <c r="L640" s="44"/>
      <c r="M640" s="211" t="s">
        <v>28</v>
      </c>
      <c r="N640" s="212" t="s">
        <v>42</v>
      </c>
      <c r="O640" s="84"/>
      <c r="P640" s="213">
        <f>O640*H640</f>
        <v>0</v>
      </c>
      <c r="Q640" s="213">
        <v>0.14760999999999999</v>
      </c>
      <c r="R640" s="213">
        <f>Q640*H640</f>
        <v>1.9838783999999998</v>
      </c>
      <c r="S640" s="213">
        <v>0</v>
      </c>
      <c r="T640" s="214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15" t="s">
        <v>247</v>
      </c>
      <c r="AT640" s="215" t="s">
        <v>122</v>
      </c>
      <c r="AU640" s="215" t="s">
        <v>79</v>
      </c>
      <c r="AY640" s="17" t="s">
        <v>119</v>
      </c>
      <c r="BE640" s="216">
        <f>IF(N640="základní",J640,0)</f>
        <v>0</v>
      </c>
      <c r="BF640" s="216">
        <f>IF(N640="snížená",J640,0)</f>
        <v>0</v>
      </c>
      <c r="BG640" s="216">
        <f>IF(N640="zákl. přenesená",J640,0)</f>
        <v>0</v>
      </c>
      <c r="BH640" s="216">
        <f>IF(N640="sníž. přenesená",J640,0)</f>
        <v>0</v>
      </c>
      <c r="BI640" s="216">
        <f>IF(N640="nulová",J640,0)</f>
        <v>0</v>
      </c>
      <c r="BJ640" s="17" t="s">
        <v>79</v>
      </c>
      <c r="BK640" s="216">
        <f>ROUND(I640*H640,2)</f>
        <v>0</v>
      </c>
      <c r="BL640" s="17" t="s">
        <v>247</v>
      </c>
      <c r="BM640" s="215" t="s">
        <v>1208</v>
      </c>
    </row>
    <row r="641" s="2" customFormat="1">
      <c r="A641" s="38"/>
      <c r="B641" s="39"/>
      <c r="C641" s="40"/>
      <c r="D641" s="217" t="s">
        <v>129</v>
      </c>
      <c r="E641" s="40"/>
      <c r="F641" s="218" t="s">
        <v>1209</v>
      </c>
      <c r="G641" s="40"/>
      <c r="H641" s="40"/>
      <c r="I641" s="219"/>
      <c r="J641" s="40"/>
      <c r="K641" s="40"/>
      <c r="L641" s="44"/>
      <c r="M641" s="220"/>
      <c r="N641" s="221"/>
      <c r="O641" s="84"/>
      <c r="P641" s="84"/>
      <c r="Q641" s="84"/>
      <c r="R641" s="84"/>
      <c r="S641" s="84"/>
      <c r="T641" s="85"/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T641" s="17" t="s">
        <v>129</v>
      </c>
      <c r="AU641" s="17" t="s">
        <v>79</v>
      </c>
    </row>
    <row r="642" s="2" customFormat="1">
      <c r="A642" s="38"/>
      <c r="B642" s="39"/>
      <c r="C642" s="40"/>
      <c r="D642" s="222" t="s">
        <v>131</v>
      </c>
      <c r="E642" s="40"/>
      <c r="F642" s="223" t="s">
        <v>1210</v>
      </c>
      <c r="G642" s="40"/>
      <c r="H642" s="40"/>
      <c r="I642" s="219"/>
      <c r="J642" s="40"/>
      <c r="K642" s="40"/>
      <c r="L642" s="44"/>
      <c r="M642" s="220"/>
      <c r="N642" s="221"/>
      <c r="O642" s="84"/>
      <c r="P642" s="84"/>
      <c r="Q642" s="84"/>
      <c r="R642" s="84"/>
      <c r="S642" s="84"/>
      <c r="T642" s="85"/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T642" s="17" t="s">
        <v>131</v>
      </c>
      <c r="AU642" s="17" t="s">
        <v>79</v>
      </c>
    </row>
    <row r="643" s="13" customFormat="1">
      <c r="A643" s="13"/>
      <c r="B643" s="225"/>
      <c r="C643" s="226"/>
      <c r="D643" s="217" t="s">
        <v>135</v>
      </c>
      <c r="E643" s="227" t="s">
        <v>28</v>
      </c>
      <c r="F643" s="228" t="s">
        <v>1211</v>
      </c>
      <c r="G643" s="226"/>
      <c r="H643" s="229">
        <v>13.44</v>
      </c>
      <c r="I643" s="230"/>
      <c r="J643" s="226"/>
      <c r="K643" s="226"/>
      <c r="L643" s="231"/>
      <c r="M643" s="232"/>
      <c r="N643" s="233"/>
      <c r="O643" s="233"/>
      <c r="P643" s="233"/>
      <c r="Q643" s="233"/>
      <c r="R643" s="233"/>
      <c r="S643" s="233"/>
      <c r="T643" s="234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5" t="s">
        <v>135</v>
      </c>
      <c r="AU643" s="235" t="s">
        <v>79</v>
      </c>
      <c r="AV643" s="13" t="s">
        <v>81</v>
      </c>
      <c r="AW643" s="13" t="s">
        <v>33</v>
      </c>
      <c r="AX643" s="13" t="s">
        <v>79</v>
      </c>
      <c r="AY643" s="235" t="s">
        <v>119</v>
      </c>
    </row>
    <row r="644" s="2" customFormat="1" ht="16.5" customHeight="1">
      <c r="A644" s="38"/>
      <c r="B644" s="39"/>
      <c r="C644" s="260" t="s">
        <v>1212</v>
      </c>
      <c r="D644" s="260" t="s">
        <v>267</v>
      </c>
      <c r="E644" s="261" t="s">
        <v>1213</v>
      </c>
      <c r="F644" s="262" t="s">
        <v>1214</v>
      </c>
      <c r="G644" s="263" t="s">
        <v>381</v>
      </c>
      <c r="H644" s="264">
        <v>13.44</v>
      </c>
      <c r="I644" s="265"/>
      <c r="J644" s="266">
        <f>ROUND(I644*H644,2)</f>
        <v>0</v>
      </c>
      <c r="K644" s="262" t="s">
        <v>126</v>
      </c>
      <c r="L644" s="267"/>
      <c r="M644" s="268" t="s">
        <v>28</v>
      </c>
      <c r="N644" s="269" t="s">
        <v>42</v>
      </c>
      <c r="O644" s="84"/>
      <c r="P644" s="213">
        <f>O644*H644</f>
        <v>0</v>
      </c>
      <c r="Q644" s="213">
        <v>0.11394</v>
      </c>
      <c r="R644" s="213">
        <f>Q644*H644</f>
        <v>1.5313535999999999</v>
      </c>
      <c r="S644" s="213">
        <v>0</v>
      </c>
      <c r="T644" s="214">
        <f>S644*H644</f>
        <v>0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15" t="s">
        <v>247</v>
      </c>
      <c r="AT644" s="215" t="s">
        <v>267</v>
      </c>
      <c r="AU644" s="215" t="s">
        <v>79</v>
      </c>
      <c r="AY644" s="17" t="s">
        <v>119</v>
      </c>
      <c r="BE644" s="216">
        <f>IF(N644="základní",J644,0)</f>
        <v>0</v>
      </c>
      <c r="BF644" s="216">
        <f>IF(N644="snížená",J644,0)</f>
        <v>0</v>
      </c>
      <c r="BG644" s="216">
        <f>IF(N644="zákl. přenesená",J644,0)</f>
        <v>0</v>
      </c>
      <c r="BH644" s="216">
        <f>IF(N644="sníž. přenesená",J644,0)</f>
        <v>0</v>
      </c>
      <c r="BI644" s="216">
        <f>IF(N644="nulová",J644,0)</f>
        <v>0</v>
      </c>
      <c r="BJ644" s="17" t="s">
        <v>79</v>
      </c>
      <c r="BK644" s="216">
        <f>ROUND(I644*H644,2)</f>
        <v>0</v>
      </c>
      <c r="BL644" s="17" t="s">
        <v>247</v>
      </c>
      <c r="BM644" s="215" t="s">
        <v>1215</v>
      </c>
    </row>
    <row r="645" s="2" customFormat="1">
      <c r="A645" s="38"/>
      <c r="B645" s="39"/>
      <c r="C645" s="40"/>
      <c r="D645" s="217" t="s">
        <v>129</v>
      </c>
      <c r="E645" s="40"/>
      <c r="F645" s="218" t="s">
        <v>1214</v>
      </c>
      <c r="G645" s="40"/>
      <c r="H645" s="40"/>
      <c r="I645" s="219"/>
      <c r="J645" s="40"/>
      <c r="K645" s="40"/>
      <c r="L645" s="44"/>
      <c r="M645" s="220"/>
      <c r="N645" s="221"/>
      <c r="O645" s="84"/>
      <c r="P645" s="84"/>
      <c r="Q645" s="84"/>
      <c r="R645" s="84"/>
      <c r="S645" s="84"/>
      <c r="T645" s="85"/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T645" s="17" t="s">
        <v>129</v>
      </c>
      <c r="AU645" s="17" t="s">
        <v>79</v>
      </c>
    </row>
    <row r="646" s="13" customFormat="1">
      <c r="A646" s="13"/>
      <c r="B646" s="225"/>
      <c r="C646" s="226"/>
      <c r="D646" s="217" t="s">
        <v>135</v>
      </c>
      <c r="E646" s="227" t="s">
        <v>28</v>
      </c>
      <c r="F646" s="228" t="s">
        <v>1216</v>
      </c>
      <c r="G646" s="226"/>
      <c r="H646" s="229">
        <v>13.44</v>
      </c>
      <c r="I646" s="230"/>
      <c r="J646" s="226"/>
      <c r="K646" s="226"/>
      <c r="L646" s="231"/>
      <c r="M646" s="232"/>
      <c r="N646" s="233"/>
      <c r="O646" s="233"/>
      <c r="P646" s="233"/>
      <c r="Q646" s="233"/>
      <c r="R646" s="233"/>
      <c r="S646" s="233"/>
      <c r="T646" s="234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5" t="s">
        <v>135</v>
      </c>
      <c r="AU646" s="235" t="s">
        <v>79</v>
      </c>
      <c r="AV646" s="13" t="s">
        <v>81</v>
      </c>
      <c r="AW646" s="13" t="s">
        <v>33</v>
      </c>
      <c r="AX646" s="13" t="s">
        <v>79</v>
      </c>
      <c r="AY646" s="235" t="s">
        <v>119</v>
      </c>
    </row>
    <row r="647" s="2" customFormat="1" ht="16.5" customHeight="1">
      <c r="A647" s="38"/>
      <c r="B647" s="39"/>
      <c r="C647" s="204" t="s">
        <v>1217</v>
      </c>
      <c r="D647" s="204" t="s">
        <v>122</v>
      </c>
      <c r="E647" s="205" t="s">
        <v>1218</v>
      </c>
      <c r="F647" s="206" t="s">
        <v>1219</v>
      </c>
      <c r="G647" s="207" t="s">
        <v>246</v>
      </c>
      <c r="H647" s="208">
        <v>5</v>
      </c>
      <c r="I647" s="209"/>
      <c r="J647" s="210">
        <f>ROUND(I647*H647,2)</f>
        <v>0</v>
      </c>
      <c r="K647" s="206" t="s">
        <v>126</v>
      </c>
      <c r="L647" s="44"/>
      <c r="M647" s="211" t="s">
        <v>28</v>
      </c>
      <c r="N647" s="212" t="s">
        <v>42</v>
      </c>
      <c r="O647" s="84"/>
      <c r="P647" s="213">
        <f>O647*H647</f>
        <v>0</v>
      </c>
      <c r="Q647" s="213">
        <v>0.0094199999999999996</v>
      </c>
      <c r="R647" s="213">
        <f>Q647*H647</f>
        <v>0.047099999999999996</v>
      </c>
      <c r="S647" s="213">
        <v>0</v>
      </c>
      <c r="T647" s="214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15" t="s">
        <v>247</v>
      </c>
      <c r="AT647" s="215" t="s">
        <v>122</v>
      </c>
      <c r="AU647" s="215" t="s">
        <v>79</v>
      </c>
      <c r="AY647" s="17" t="s">
        <v>119</v>
      </c>
      <c r="BE647" s="216">
        <f>IF(N647="základní",J647,0)</f>
        <v>0</v>
      </c>
      <c r="BF647" s="216">
        <f>IF(N647="snížená",J647,0)</f>
        <v>0</v>
      </c>
      <c r="BG647" s="216">
        <f>IF(N647="zákl. přenesená",J647,0)</f>
        <v>0</v>
      </c>
      <c r="BH647" s="216">
        <f>IF(N647="sníž. přenesená",J647,0)</f>
        <v>0</v>
      </c>
      <c r="BI647" s="216">
        <f>IF(N647="nulová",J647,0)</f>
        <v>0</v>
      </c>
      <c r="BJ647" s="17" t="s">
        <v>79</v>
      </c>
      <c r="BK647" s="216">
        <f>ROUND(I647*H647,2)</f>
        <v>0</v>
      </c>
      <c r="BL647" s="17" t="s">
        <v>247</v>
      </c>
      <c r="BM647" s="215" t="s">
        <v>1220</v>
      </c>
    </row>
    <row r="648" s="2" customFormat="1">
      <c r="A648" s="38"/>
      <c r="B648" s="39"/>
      <c r="C648" s="40"/>
      <c r="D648" s="217" t="s">
        <v>129</v>
      </c>
      <c r="E648" s="40"/>
      <c r="F648" s="218" t="s">
        <v>1221</v>
      </c>
      <c r="G648" s="40"/>
      <c r="H648" s="40"/>
      <c r="I648" s="219"/>
      <c r="J648" s="40"/>
      <c r="K648" s="40"/>
      <c r="L648" s="44"/>
      <c r="M648" s="220"/>
      <c r="N648" s="221"/>
      <c r="O648" s="84"/>
      <c r="P648" s="84"/>
      <c r="Q648" s="84"/>
      <c r="R648" s="84"/>
      <c r="S648" s="84"/>
      <c r="T648" s="85"/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T648" s="17" t="s">
        <v>129</v>
      </c>
      <c r="AU648" s="17" t="s">
        <v>79</v>
      </c>
    </row>
    <row r="649" s="2" customFormat="1">
      <c r="A649" s="38"/>
      <c r="B649" s="39"/>
      <c r="C649" s="40"/>
      <c r="D649" s="222" t="s">
        <v>131</v>
      </c>
      <c r="E649" s="40"/>
      <c r="F649" s="223" t="s">
        <v>1222</v>
      </c>
      <c r="G649" s="40"/>
      <c r="H649" s="40"/>
      <c r="I649" s="219"/>
      <c r="J649" s="40"/>
      <c r="K649" s="40"/>
      <c r="L649" s="44"/>
      <c r="M649" s="220"/>
      <c r="N649" s="221"/>
      <c r="O649" s="84"/>
      <c r="P649" s="84"/>
      <c r="Q649" s="84"/>
      <c r="R649" s="84"/>
      <c r="S649" s="84"/>
      <c r="T649" s="85"/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T649" s="17" t="s">
        <v>131</v>
      </c>
      <c r="AU649" s="17" t="s">
        <v>79</v>
      </c>
    </row>
    <row r="650" s="2" customFormat="1" ht="16.5" customHeight="1">
      <c r="A650" s="38"/>
      <c r="B650" s="39"/>
      <c r="C650" s="260" t="s">
        <v>1223</v>
      </c>
      <c r="D650" s="260" t="s">
        <v>267</v>
      </c>
      <c r="E650" s="261" t="s">
        <v>1224</v>
      </c>
      <c r="F650" s="262" t="s">
        <v>1225</v>
      </c>
      <c r="G650" s="263" t="s">
        <v>246</v>
      </c>
      <c r="H650" s="264">
        <v>5</v>
      </c>
      <c r="I650" s="265"/>
      <c r="J650" s="266">
        <f>ROUND(I650*H650,2)</f>
        <v>0</v>
      </c>
      <c r="K650" s="262" t="s">
        <v>126</v>
      </c>
      <c r="L650" s="267"/>
      <c r="M650" s="268" t="s">
        <v>28</v>
      </c>
      <c r="N650" s="269" t="s">
        <v>42</v>
      </c>
      <c r="O650" s="84"/>
      <c r="P650" s="213">
        <f>O650*H650</f>
        <v>0</v>
      </c>
      <c r="Q650" s="213">
        <v>0.14999999999999999</v>
      </c>
      <c r="R650" s="213">
        <f>Q650*H650</f>
        <v>0.75</v>
      </c>
      <c r="S650" s="213">
        <v>0</v>
      </c>
      <c r="T650" s="214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15" t="s">
        <v>247</v>
      </c>
      <c r="AT650" s="215" t="s">
        <v>267</v>
      </c>
      <c r="AU650" s="215" t="s">
        <v>79</v>
      </c>
      <c r="AY650" s="17" t="s">
        <v>119</v>
      </c>
      <c r="BE650" s="216">
        <f>IF(N650="základní",J650,0)</f>
        <v>0</v>
      </c>
      <c r="BF650" s="216">
        <f>IF(N650="snížená",J650,0)</f>
        <v>0</v>
      </c>
      <c r="BG650" s="216">
        <f>IF(N650="zákl. přenesená",J650,0)</f>
        <v>0</v>
      </c>
      <c r="BH650" s="216">
        <f>IF(N650="sníž. přenesená",J650,0)</f>
        <v>0</v>
      </c>
      <c r="BI650" s="216">
        <f>IF(N650="nulová",J650,0)</f>
        <v>0</v>
      </c>
      <c r="BJ650" s="17" t="s">
        <v>79</v>
      </c>
      <c r="BK650" s="216">
        <f>ROUND(I650*H650,2)</f>
        <v>0</v>
      </c>
      <c r="BL650" s="17" t="s">
        <v>247</v>
      </c>
      <c r="BM650" s="215" t="s">
        <v>1226</v>
      </c>
    </row>
    <row r="651" s="2" customFormat="1">
      <c r="A651" s="38"/>
      <c r="B651" s="39"/>
      <c r="C651" s="40"/>
      <c r="D651" s="217" t="s">
        <v>129</v>
      </c>
      <c r="E651" s="40"/>
      <c r="F651" s="218" t="s">
        <v>1225</v>
      </c>
      <c r="G651" s="40"/>
      <c r="H651" s="40"/>
      <c r="I651" s="219"/>
      <c r="J651" s="40"/>
      <c r="K651" s="40"/>
      <c r="L651" s="44"/>
      <c r="M651" s="220"/>
      <c r="N651" s="221"/>
      <c r="O651" s="84"/>
      <c r="P651" s="84"/>
      <c r="Q651" s="84"/>
      <c r="R651" s="84"/>
      <c r="S651" s="84"/>
      <c r="T651" s="85"/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T651" s="17" t="s">
        <v>129</v>
      </c>
      <c r="AU651" s="17" t="s">
        <v>79</v>
      </c>
    </row>
    <row r="652" s="2" customFormat="1">
      <c r="A652" s="38"/>
      <c r="B652" s="39"/>
      <c r="C652" s="40"/>
      <c r="D652" s="217" t="s">
        <v>133</v>
      </c>
      <c r="E652" s="40"/>
      <c r="F652" s="224" t="s">
        <v>1227</v>
      </c>
      <c r="G652" s="40"/>
      <c r="H652" s="40"/>
      <c r="I652" s="219"/>
      <c r="J652" s="40"/>
      <c r="K652" s="40"/>
      <c r="L652" s="44"/>
      <c r="M652" s="220"/>
      <c r="N652" s="221"/>
      <c r="O652" s="84"/>
      <c r="P652" s="84"/>
      <c r="Q652" s="84"/>
      <c r="R652" s="84"/>
      <c r="S652" s="84"/>
      <c r="T652" s="85"/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T652" s="17" t="s">
        <v>133</v>
      </c>
      <c r="AU652" s="17" t="s">
        <v>79</v>
      </c>
    </row>
    <row r="653" s="2" customFormat="1" ht="16.5" customHeight="1">
      <c r="A653" s="38"/>
      <c r="B653" s="39"/>
      <c r="C653" s="204" t="s">
        <v>1228</v>
      </c>
      <c r="D653" s="204" t="s">
        <v>122</v>
      </c>
      <c r="E653" s="205" t="s">
        <v>1229</v>
      </c>
      <c r="F653" s="206" t="s">
        <v>1230</v>
      </c>
      <c r="G653" s="207" t="s">
        <v>381</v>
      </c>
      <c r="H653" s="208">
        <v>37</v>
      </c>
      <c r="I653" s="209"/>
      <c r="J653" s="210">
        <f>ROUND(I653*H653,2)</f>
        <v>0</v>
      </c>
      <c r="K653" s="206" t="s">
        <v>126</v>
      </c>
      <c r="L653" s="44"/>
      <c r="M653" s="211" t="s">
        <v>28</v>
      </c>
      <c r="N653" s="212" t="s">
        <v>42</v>
      </c>
      <c r="O653" s="84"/>
      <c r="P653" s="213">
        <f>O653*H653</f>
        <v>0</v>
      </c>
      <c r="Q653" s="213">
        <v>0</v>
      </c>
      <c r="R653" s="213">
        <f>Q653*H653</f>
        <v>0</v>
      </c>
      <c r="S653" s="213">
        <v>0</v>
      </c>
      <c r="T653" s="214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15" t="s">
        <v>247</v>
      </c>
      <c r="AT653" s="215" t="s">
        <v>122</v>
      </c>
      <c r="AU653" s="215" t="s">
        <v>79</v>
      </c>
      <c r="AY653" s="17" t="s">
        <v>119</v>
      </c>
      <c r="BE653" s="216">
        <f>IF(N653="základní",J653,0)</f>
        <v>0</v>
      </c>
      <c r="BF653" s="216">
        <f>IF(N653="snížená",J653,0)</f>
        <v>0</v>
      </c>
      <c r="BG653" s="216">
        <f>IF(N653="zákl. přenesená",J653,0)</f>
        <v>0</v>
      </c>
      <c r="BH653" s="216">
        <f>IF(N653="sníž. přenesená",J653,0)</f>
        <v>0</v>
      </c>
      <c r="BI653" s="216">
        <f>IF(N653="nulová",J653,0)</f>
        <v>0</v>
      </c>
      <c r="BJ653" s="17" t="s">
        <v>79</v>
      </c>
      <c r="BK653" s="216">
        <f>ROUND(I653*H653,2)</f>
        <v>0</v>
      </c>
      <c r="BL653" s="17" t="s">
        <v>247</v>
      </c>
      <c r="BM653" s="215" t="s">
        <v>1231</v>
      </c>
    </row>
    <row r="654" s="2" customFormat="1">
      <c r="A654" s="38"/>
      <c r="B654" s="39"/>
      <c r="C654" s="40"/>
      <c r="D654" s="217" t="s">
        <v>129</v>
      </c>
      <c r="E654" s="40"/>
      <c r="F654" s="218" t="s">
        <v>1232</v>
      </c>
      <c r="G654" s="40"/>
      <c r="H654" s="40"/>
      <c r="I654" s="219"/>
      <c r="J654" s="40"/>
      <c r="K654" s="40"/>
      <c r="L654" s="44"/>
      <c r="M654" s="220"/>
      <c r="N654" s="221"/>
      <c r="O654" s="84"/>
      <c r="P654" s="84"/>
      <c r="Q654" s="84"/>
      <c r="R654" s="84"/>
      <c r="S654" s="84"/>
      <c r="T654" s="85"/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T654" s="17" t="s">
        <v>129</v>
      </c>
      <c r="AU654" s="17" t="s">
        <v>79</v>
      </c>
    </row>
    <row r="655" s="2" customFormat="1">
      <c r="A655" s="38"/>
      <c r="B655" s="39"/>
      <c r="C655" s="40"/>
      <c r="D655" s="222" t="s">
        <v>131</v>
      </c>
      <c r="E655" s="40"/>
      <c r="F655" s="223" t="s">
        <v>1233</v>
      </c>
      <c r="G655" s="40"/>
      <c r="H655" s="40"/>
      <c r="I655" s="219"/>
      <c r="J655" s="40"/>
      <c r="K655" s="40"/>
      <c r="L655" s="44"/>
      <c r="M655" s="220"/>
      <c r="N655" s="221"/>
      <c r="O655" s="84"/>
      <c r="P655" s="84"/>
      <c r="Q655" s="84"/>
      <c r="R655" s="84"/>
      <c r="S655" s="84"/>
      <c r="T655" s="85"/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T655" s="17" t="s">
        <v>131</v>
      </c>
      <c r="AU655" s="17" t="s">
        <v>79</v>
      </c>
    </row>
    <row r="656" s="2" customFormat="1">
      <c r="A656" s="38"/>
      <c r="B656" s="39"/>
      <c r="C656" s="40"/>
      <c r="D656" s="217" t="s">
        <v>133</v>
      </c>
      <c r="E656" s="40"/>
      <c r="F656" s="224" t="s">
        <v>1234</v>
      </c>
      <c r="G656" s="40"/>
      <c r="H656" s="40"/>
      <c r="I656" s="219"/>
      <c r="J656" s="40"/>
      <c r="K656" s="40"/>
      <c r="L656" s="44"/>
      <c r="M656" s="220"/>
      <c r="N656" s="221"/>
      <c r="O656" s="84"/>
      <c r="P656" s="84"/>
      <c r="Q656" s="84"/>
      <c r="R656" s="84"/>
      <c r="S656" s="84"/>
      <c r="T656" s="85"/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T656" s="17" t="s">
        <v>133</v>
      </c>
      <c r="AU656" s="17" t="s">
        <v>79</v>
      </c>
    </row>
    <row r="657" s="13" customFormat="1">
      <c r="A657" s="13"/>
      <c r="B657" s="225"/>
      <c r="C657" s="226"/>
      <c r="D657" s="217" t="s">
        <v>135</v>
      </c>
      <c r="E657" s="227" t="s">
        <v>28</v>
      </c>
      <c r="F657" s="228" t="s">
        <v>1235</v>
      </c>
      <c r="G657" s="226"/>
      <c r="H657" s="229">
        <v>37</v>
      </c>
      <c r="I657" s="230"/>
      <c r="J657" s="226"/>
      <c r="K657" s="226"/>
      <c r="L657" s="231"/>
      <c r="M657" s="232"/>
      <c r="N657" s="233"/>
      <c r="O657" s="233"/>
      <c r="P657" s="233"/>
      <c r="Q657" s="233"/>
      <c r="R657" s="233"/>
      <c r="S657" s="233"/>
      <c r="T657" s="234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5" t="s">
        <v>135</v>
      </c>
      <c r="AU657" s="235" t="s">
        <v>79</v>
      </c>
      <c r="AV657" s="13" t="s">
        <v>81</v>
      </c>
      <c r="AW657" s="13" t="s">
        <v>33</v>
      </c>
      <c r="AX657" s="13" t="s">
        <v>79</v>
      </c>
      <c r="AY657" s="235" t="s">
        <v>119</v>
      </c>
    </row>
    <row r="658" s="2" customFormat="1" ht="16.5" customHeight="1">
      <c r="A658" s="38"/>
      <c r="B658" s="39"/>
      <c r="C658" s="260" t="s">
        <v>1236</v>
      </c>
      <c r="D658" s="260" t="s">
        <v>267</v>
      </c>
      <c r="E658" s="261" t="s">
        <v>1237</v>
      </c>
      <c r="F658" s="262" t="s">
        <v>1238</v>
      </c>
      <c r="G658" s="263" t="s">
        <v>381</v>
      </c>
      <c r="H658" s="264">
        <v>37</v>
      </c>
      <c r="I658" s="265"/>
      <c r="J658" s="266">
        <f>ROUND(I658*H658,2)</f>
        <v>0</v>
      </c>
      <c r="K658" s="262" t="s">
        <v>126</v>
      </c>
      <c r="L658" s="267"/>
      <c r="M658" s="268" t="s">
        <v>28</v>
      </c>
      <c r="N658" s="269" t="s">
        <v>42</v>
      </c>
      <c r="O658" s="84"/>
      <c r="P658" s="213">
        <f>O658*H658</f>
        <v>0</v>
      </c>
      <c r="Q658" s="213">
        <v>0.0076</v>
      </c>
      <c r="R658" s="213">
        <f>Q658*H658</f>
        <v>0.28120000000000001</v>
      </c>
      <c r="S658" s="213">
        <v>0</v>
      </c>
      <c r="T658" s="214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15" t="s">
        <v>247</v>
      </c>
      <c r="AT658" s="215" t="s">
        <v>267</v>
      </c>
      <c r="AU658" s="215" t="s">
        <v>79</v>
      </c>
      <c r="AY658" s="17" t="s">
        <v>119</v>
      </c>
      <c r="BE658" s="216">
        <f>IF(N658="základní",J658,0)</f>
        <v>0</v>
      </c>
      <c r="BF658" s="216">
        <f>IF(N658="snížená",J658,0)</f>
        <v>0</v>
      </c>
      <c r="BG658" s="216">
        <f>IF(N658="zákl. přenesená",J658,0)</f>
        <v>0</v>
      </c>
      <c r="BH658" s="216">
        <f>IF(N658="sníž. přenesená",J658,0)</f>
        <v>0</v>
      </c>
      <c r="BI658" s="216">
        <f>IF(N658="nulová",J658,0)</f>
        <v>0</v>
      </c>
      <c r="BJ658" s="17" t="s">
        <v>79</v>
      </c>
      <c r="BK658" s="216">
        <f>ROUND(I658*H658,2)</f>
        <v>0</v>
      </c>
      <c r="BL658" s="17" t="s">
        <v>247</v>
      </c>
      <c r="BM658" s="215" t="s">
        <v>1239</v>
      </c>
    </row>
    <row r="659" s="2" customFormat="1">
      <c r="A659" s="38"/>
      <c r="B659" s="39"/>
      <c r="C659" s="40"/>
      <c r="D659" s="217" t="s">
        <v>129</v>
      </c>
      <c r="E659" s="40"/>
      <c r="F659" s="218" t="s">
        <v>1238</v>
      </c>
      <c r="G659" s="40"/>
      <c r="H659" s="40"/>
      <c r="I659" s="219"/>
      <c r="J659" s="40"/>
      <c r="K659" s="40"/>
      <c r="L659" s="44"/>
      <c r="M659" s="220"/>
      <c r="N659" s="221"/>
      <c r="O659" s="84"/>
      <c r="P659" s="84"/>
      <c r="Q659" s="84"/>
      <c r="R659" s="84"/>
      <c r="S659" s="84"/>
      <c r="T659" s="85"/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T659" s="17" t="s">
        <v>129</v>
      </c>
      <c r="AU659" s="17" t="s">
        <v>79</v>
      </c>
    </row>
    <row r="660" s="2" customFormat="1" ht="16.5" customHeight="1">
      <c r="A660" s="38"/>
      <c r="B660" s="39"/>
      <c r="C660" s="204" t="s">
        <v>1240</v>
      </c>
      <c r="D660" s="204" t="s">
        <v>122</v>
      </c>
      <c r="E660" s="205" t="s">
        <v>1241</v>
      </c>
      <c r="F660" s="206" t="s">
        <v>1242</v>
      </c>
      <c r="G660" s="207" t="s">
        <v>286</v>
      </c>
      <c r="H660" s="208">
        <v>904.20000000000005</v>
      </c>
      <c r="I660" s="209"/>
      <c r="J660" s="210">
        <f>ROUND(I660*H660,2)</f>
        <v>0</v>
      </c>
      <c r="K660" s="206" t="s">
        <v>126</v>
      </c>
      <c r="L660" s="44"/>
      <c r="M660" s="211" t="s">
        <v>28</v>
      </c>
      <c r="N660" s="212" t="s">
        <v>42</v>
      </c>
      <c r="O660" s="84"/>
      <c r="P660" s="213">
        <f>O660*H660</f>
        <v>0</v>
      </c>
      <c r="Q660" s="213">
        <v>0.00088000000000000003</v>
      </c>
      <c r="R660" s="213">
        <f>Q660*H660</f>
        <v>0.79569600000000007</v>
      </c>
      <c r="S660" s="213">
        <v>0</v>
      </c>
      <c r="T660" s="214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15" t="s">
        <v>247</v>
      </c>
      <c r="AT660" s="215" t="s">
        <v>122</v>
      </c>
      <c r="AU660" s="215" t="s">
        <v>79</v>
      </c>
      <c r="AY660" s="17" t="s">
        <v>119</v>
      </c>
      <c r="BE660" s="216">
        <f>IF(N660="základní",J660,0)</f>
        <v>0</v>
      </c>
      <c r="BF660" s="216">
        <f>IF(N660="snížená",J660,0)</f>
        <v>0</v>
      </c>
      <c r="BG660" s="216">
        <f>IF(N660="zákl. přenesená",J660,0)</f>
        <v>0</v>
      </c>
      <c r="BH660" s="216">
        <f>IF(N660="sníž. přenesená",J660,0)</f>
        <v>0</v>
      </c>
      <c r="BI660" s="216">
        <f>IF(N660="nulová",J660,0)</f>
        <v>0</v>
      </c>
      <c r="BJ660" s="17" t="s">
        <v>79</v>
      </c>
      <c r="BK660" s="216">
        <f>ROUND(I660*H660,2)</f>
        <v>0</v>
      </c>
      <c r="BL660" s="17" t="s">
        <v>247</v>
      </c>
      <c r="BM660" s="215" t="s">
        <v>1243</v>
      </c>
    </row>
    <row r="661" s="2" customFormat="1">
      <c r="A661" s="38"/>
      <c r="B661" s="39"/>
      <c r="C661" s="40"/>
      <c r="D661" s="217" t="s">
        <v>129</v>
      </c>
      <c r="E661" s="40"/>
      <c r="F661" s="218" t="s">
        <v>1244</v>
      </c>
      <c r="G661" s="40"/>
      <c r="H661" s="40"/>
      <c r="I661" s="219"/>
      <c r="J661" s="40"/>
      <c r="K661" s="40"/>
      <c r="L661" s="44"/>
      <c r="M661" s="220"/>
      <c r="N661" s="221"/>
      <c r="O661" s="84"/>
      <c r="P661" s="84"/>
      <c r="Q661" s="84"/>
      <c r="R661" s="84"/>
      <c r="S661" s="84"/>
      <c r="T661" s="85"/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T661" s="17" t="s">
        <v>129</v>
      </c>
      <c r="AU661" s="17" t="s">
        <v>79</v>
      </c>
    </row>
    <row r="662" s="2" customFormat="1">
      <c r="A662" s="38"/>
      <c r="B662" s="39"/>
      <c r="C662" s="40"/>
      <c r="D662" s="222" t="s">
        <v>131</v>
      </c>
      <c r="E662" s="40"/>
      <c r="F662" s="223" t="s">
        <v>1245</v>
      </c>
      <c r="G662" s="40"/>
      <c r="H662" s="40"/>
      <c r="I662" s="219"/>
      <c r="J662" s="40"/>
      <c r="K662" s="40"/>
      <c r="L662" s="44"/>
      <c r="M662" s="220"/>
      <c r="N662" s="221"/>
      <c r="O662" s="84"/>
      <c r="P662" s="84"/>
      <c r="Q662" s="84"/>
      <c r="R662" s="84"/>
      <c r="S662" s="84"/>
      <c r="T662" s="85"/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T662" s="17" t="s">
        <v>131</v>
      </c>
      <c r="AU662" s="17" t="s">
        <v>79</v>
      </c>
    </row>
    <row r="663" s="2" customFormat="1">
      <c r="A663" s="38"/>
      <c r="B663" s="39"/>
      <c r="C663" s="40"/>
      <c r="D663" s="217" t="s">
        <v>133</v>
      </c>
      <c r="E663" s="40"/>
      <c r="F663" s="224" t="s">
        <v>1246</v>
      </c>
      <c r="G663" s="40"/>
      <c r="H663" s="40"/>
      <c r="I663" s="219"/>
      <c r="J663" s="40"/>
      <c r="K663" s="40"/>
      <c r="L663" s="44"/>
      <c r="M663" s="220"/>
      <c r="N663" s="221"/>
      <c r="O663" s="84"/>
      <c r="P663" s="84"/>
      <c r="Q663" s="84"/>
      <c r="R663" s="84"/>
      <c r="S663" s="84"/>
      <c r="T663" s="85"/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T663" s="17" t="s">
        <v>133</v>
      </c>
      <c r="AU663" s="17" t="s">
        <v>79</v>
      </c>
    </row>
    <row r="664" s="13" customFormat="1">
      <c r="A664" s="13"/>
      <c r="B664" s="225"/>
      <c r="C664" s="226"/>
      <c r="D664" s="217" t="s">
        <v>135</v>
      </c>
      <c r="E664" s="227" t="s">
        <v>28</v>
      </c>
      <c r="F664" s="228" t="s">
        <v>1247</v>
      </c>
      <c r="G664" s="226"/>
      <c r="H664" s="229">
        <v>904.20000000000005</v>
      </c>
      <c r="I664" s="230"/>
      <c r="J664" s="226"/>
      <c r="K664" s="226"/>
      <c r="L664" s="231"/>
      <c r="M664" s="232"/>
      <c r="N664" s="233"/>
      <c r="O664" s="233"/>
      <c r="P664" s="233"/>
      <c r="Q664" s="233"/>
      <c r="R664" s="233"/>
      <c r="S664" s="233"/>
      <c r="T664" s="234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5" t="s">
        <v>135</v>
      </c>
      <c r="AU664" s="235" t="s">
        <v>79</v>
      </c>
      <c r="AV664" s="13" t="s">
        <v>81</v>
      </c>
      <c r="AW664" s="13" t="s">
        <v>33</v>
      </c>
      <c r="AX664" s="13" t="s">
        <v>79</v>
      </c>
      <c r="AY664" s="235" t="s">
        <v>119</v>
      </c>
    </row>
    <row r="665" s="2" customFormat="1" ht="16.5" customHeight="1">
      <c r="A665" s="38"/>
      <c r="B665" s="39"/>
      <c r="C665" s="204" t="s">
        <v>1248</v>
      </c>
      <c r="D665" s="204" t="s">
        <v>122</v>
      </c>
      <c r="E665" s="205" t="s">
        <v>1249</v>
      </c>
      <c r="F665" s="206" t="s">
        <v>1250</v>
      </c>
      <c r="G665" s="207" t="s">
        <v>286</v>
      </c>
      <c r="H665" s="208">
        <v>904.20000000000005</v>
      </c>
      <c r="I665" s="209"/>
      <c r="J665" s="210">
        <f>ROUND(I665*H665,2)</f>
        <v>0</v>
      </c>
      <c r="K665" s="206" t="s">
        <v>126</v>
      </c>
      <c r="L665" s="44"/>
      <c r="M665" s="211" t="s">
        <v>28</v>
      </c>
      <c r="N665" s="212" t="s">
        <v>42</v>
      </c>
      <c r="O665" s="84"/>
      <c r="P665" s="213">
        <f>O665*H665</f>
        <v>0</v>
      </c>
      <c r="Q665" s="213">
        <v>0</v>
      </c>
      <c r="R665" s="213">
        <f>Q665*H665</f>
        <v>0</v>
      </c>
      <c r="S665" s="213">
        <v>0</v>
      </c>
      <c r="T665" s="214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15" t="s">
        <v>247</v>
      </c>
      <c r="AT665" s="215" t="s">
        <v>122</v>
      </c>
      <c r="AU665" s="215" t="s">
        <v>79</v>
      </c>
      <c r="AY665" s="17" t="s">
        <v>119</v>
      </c>
      <c r="BE665" s="216">
        <f>IF(N665="základní",J665,0)</f>
        <v>0</v>
      </c>
      <c r="BF665" s="216">
        <f>IF(N665="snížená",J665,0)</f>
        <v>0</v>
      </c>
      <c r="BG665" s="216">
        <f>IF(N665="zákl. přenesená",J665,0)</f>
        <v>0</v>
      </c>
      <c r="BH665" s="216">
        <f>IF(N665="sníž. přenesená",J665,0)</f>
        <v>0</v>
      </c>
      <c r="BI665" s="216">
        <f>IF(N665="nulová",J665,0)</f>
        <v>0</v>
      </c>
      <c r="BJ665" s="17" t="s">
        <v>79</v>
      </c>
      <c r="BK665" s="216">
        <f>ROUND(I665*H665,2)</f>
        <v>0</v>
      </c>
      <c r="BL665" s="17" t="s">
        <v>247</v>
      </c>
      <c r="BM665" s="215" t="s">
        <v>1251</v>
      </c>
    </row>
    <row r="666" s="2" customFormat="1">
      <c r="A666" s="38"/>
      <c r="B666" s="39"/>
      <c r="C666" s="40"/>
      <c r="D666" s="217" t="s">
        <v>129</v>
      </c>
      <c r="E666" s="40"/>
      <c r="F666" s="218" t="s">
        <v>1252</v>
      </c>
      <c r="G666" s="40"/>
      <c r="H666" s="40"/>
      <c r="I666" s="219"/>
      <c r="J666" s="40"/>
      <c r="K666" s="40"/>
      <c r="L666" s="44"/>
      <c r="M666" s="220"/>
      <c r="N666" s="221"/>
      <c r="O666" s="84"/>
      <c r="P666" s="84"/>
      <c r="Q666" s="84"/>
      <c r="R666" s="84"/>
      <c r="S666" s="84"/>
      <c r="T666" s="85"/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T666" s="17" t="s">
        <v>129</v>
      </c>
      <c r="AU666" s="17" t="s">
        <v>79</v>
      </c>
    </row>
    <row r="667" s="2" customFormat="1">
      <c r="A667" s="38"/>
      <c r="B667" s="39"/>
      <c r="C667" s="40"/>
      <c r="D667" s="222" t="s">
        <v>131</v>
      </c>
      <c r="E667" s="40"/>
      <c r="F667" s="223" t="s">
        <v>1253</v>
      </c>
      <c r="G667" s="40"/>
      <c r="H667" s="40"/>
      <c r="I667" s="219"/>
      <c r="J667" s="40"/>
      <c r="K667" s="40"/>
      <c r="L667" s="44"/>
      <c r="M667" s="220"/>
      <c r="N667" s="221"/>
      <c r="O667" s="84"/>
      <c r="P667" s="84"/>
      <c r="Q667" s="84"/>
      <c r="R667" s="84"/>
      <c r="S667" s="84"/>
      <c r="T667" s="85"/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T667" s="17" t="s">
        <v>131</v>
      </c>
      <c r="AU667" s="17" t="s">
        <v>79</v>
      </c>
    </row>
    <row r="668" s="12" customFormat="1" ht="25.92" customHeight="1">
      <c r="A668" s="12"/>
      <c r="B668" s="188"/>
      <c r="C668" s="189"/>
      <c r="D668" s="190" t="s">
        <v>70</v>
      </c>
      <c r="E668" s="191" t="s">
        <v>1254</v>
      </c>
      <c r="F668" s="191" t="s">
        <v>1255</v>
      </c>
      <c r="G668" s="189"/>
      <c r="H668" s="189"/>
      <c r="I668" s="192"/>
      <c r="J668" s="193">
        <f>BK668</f>
        <v>0</v>
      </c>
      <c r="K668" s="189"/>
      <c r="L668" s="194"/>
      <c r="M668" s="195"/>
      <c r="N668" s="196"/>
      <c r="O668" s="196"/>
      <c r="P668" s="197">
        <f>SUM(P669:P671)</f>
        <v>0</v>
      </c>
      <c r="Q668" s="196"/>
      <c r="R668" s="197">
        <f>SUM(R669:R671)</f>
        <v>0</v>
      </c>
      <c r="S668" s="196"/>
      <c r="T668" s="198">
        <f>SUM(T669:T671)</f>
        <v>0</v>
      </c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R668" s="199" t="s">
        <v>127</v>
      </c>
      <c r="AT668" s="200" t="s">
        <v>70</v>
      </c>
      <c r="AU668" s="200" t="s">
        <v>71</v>
      </c>
      <c r="AY668" s="199" t="s">
        <v>119</v>
      </c>
      <c r="BK668" s="201">
        <f>SUM(BK669:BK671)</f>
        <v>0</v>
      </c>
    </row>
    <row r="669" s="2" customFormat="1" ht="16.5" customHeight="1">
      <c r="A669" s="38"/>
      <c r="B669" s="39"/>
      <c r="C669" s="204" t="s">
        <v>1256</v>
      </c>
      <c r="D669" s="204" t="s">
        <v>122</v>
      </c>
      <c r="E669" s="205" t="s">
        <v>1257</v>
      </c>
      <c r="F669" s="206" t="s">
        <v>1258</v>
      </c>
      <c r="G669" s="207" t="s">
        <v>403</v>
      </c>
      <c r="H669" s="208">
        <v>1043.105</v>
      </c>
      <c r="I669" s="209"/>
      <c r="J669" s="210">
        <f>ROUND(I669*H669,2)</f>
        <v>0</v>
      </c>
      <c r="K669" s="206" t="s">
        <v>126</v>
      </c>
      <c r="L669" s="44"/>
      <c r="M669" s="211" t="s">
        <v>28</v>
      </c>
      <c r="N669" s="212" t="s">
        <v>42</v>
      </c>
      <c r="O669" s="84"/>
      <c r="P669" s="213">
        <f>O669*H669</f>
        <v>0</v>
      </c>
      <c r="Q669" s="213">
        <v>0</v>
      </c>
      <c r="R669" s="213">
        <f>Q669*H669</f>
        <v>0</v>
      </c>
      <c r="S669" s="213">
        <v>0</v>
      </c>
      <c r="T669" s="214">
        <f>S669*H669</f>
        <v>0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215" t="s">
        <v>247</v>
      </c>
      <c r="AT669" s="215" t="s">
        <v>122</v>
      </c>
      <c r="AU669" s="215" t="s">
        <v>79</v>
      </c>
      <c r="AY669" s="17" t="s">
        <v>119</v>
      </c>
      <c r="BE669" s="216">
        <f>IF(N669="základní",J669,0)</f>
        <v>0</v>
      </c>
      <c r="BF669" s="216">
        <f>IF(N669="snížená",J669,0)</f>
        <v>0</v>
      </c>
      <c r="BG669" s="216">
        <f>IF(N669="zákl. přenesená",J669,0)</f>
        <v>0</v>
      </c>
      <c r="BH669" s="216">
        <f>IF(N669="sníž. přenesená",J669,0)</f>
        <v>0</v>
      </c>
      <c r="BI669" s="216">
        <f>IF(N669="nulová",J669,0)</f>
        <v>0</v>
      </c>
      <c r="BJ669" s="17" t="s">
        <v>79</v>
      </c>
      <c r="BK669" s="216">
        <f>ROUND(I669*H669,2)</f>
        <v>0</v>
      </c>
      <c r="BL669" s="17" t="s">
        <v>247</v>
      </c>
      <c r="BM669" s="215" t="s">
        <v>1259</v>
      </c>
    </row>
    <row r="670" s="2" customFormat="1">
      <c r="A670" s="38"/>
      <c r="B670" s="39"/>
      <c r="C670" s="40"/>
      <c r="D670" s="217" t="s">
        <v>129</v>
      </c>
      <c r="E670" s="40"/>
      <c r="F670" s="218" t="s">
        <v>1260</v>
      </c>
      <c r="G670" s="40"/>
      <c r="H670" s="40"/>
      <c r="I670" s="219"/>
      <c r="J670" s="40"/>
      <c r="K670" s="40"/>
      <c r="L670" s="44"/>
      <c r="M670" s="220"/>
      <c r="N670" s="221"/>
      <c r="O670" s="84"/>
      <c r="P670" s="84"/>
      <c r="Q670" s="84"/>
      <c r="R670" s="84"/>
      <c r="S670" s="84"/>
      <c r="T670" s="85"/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T670" s="17" t="s">
        <v>129</v>
      </c>
      <c r="AU670" s="17" t="s">
        <v>79</v>
      </c>
    </row>
    <row r="671" s="2" customFormat="1">
      <c r="A671" s="38"/>
      <c r="B671" s="39"/>
      <c r="C671" s="40"/>
      <c r="D671" s="222" t="s">
        <v>131</v>
      </c>
      <c r="E671" s="40"/>
      <c r="F671" s="223" t="s">
        <v>1261</v>
      </c>
      <c r="G671" s="40"/>
      <c r="H671" s="40"/>
      <c r="I671" s="219"/>
      <c r="J671" s="40"/>
      <c r="K671" s="40"/>
      <c r="L671" s="44"/>
      <c r="M671" s="220"/>
      <c r="N671" s="221"/>
      <c r="O671" s="84"/>
      <c r="P671" s="84"/>
      <c r="Q671" s="84"/>
      <c r="R671" s="84"/>
      <c r="S671" s="84"/>
      <c r="T671" s="85"/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T671" s="17" t="s">
        <v>131</v>
      </c>
      <c r="AU671" s="17" t="s">
        <v>79</v>
      </c>
    </row>
    <row r="672" s="12" customFormat="1" ht="25.92" customHeight="1">
      <c r="A672" s="12"/>
      <c r="B672" s="188"/>
      <c r="C672" s="189"/>
      <c r="D672" s="190" t="s">
        <v>70</v>
      </c>
      <c r="E672" s="191" t="s">
        <v>1262</v>
      </c>
      <c r="F672" s="191" t="s">
        <v>1263</v>
      </c>
      <c r="G672" s="189"/>
      <c r="H672" s="189"/>
      <c r="I672" s="192"/>
      <c r="J672" s="193">
        <f>BK672</f>
        <v>0</v>
      </c>
      <c r="K672" s="189"/>
      <c r="L672" s="194"/>
      <c r="M672" s="195"/>
      <c r="N672" s="196"/>
      <c r="O672" s="196"/>
      <c r="P672" s="197">
        <f>P673</f>
        <v>0</v>
      </c>
      <c r="Q672" s="196"/>
      <c r="R672" s="197">
        <f>R673</f>
        <v>0</v>
      </c>
      <c r="S672" s="196"/>
      <c r="T672" s="198">
        <f>T673</f>
        <v>0</v>
      </c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R672" s="199" t="s">
        <v>158</v>
      </c>
      <c r="AT672" s="200" t="s">
        <v>70</v>
      </c>
      <c r="AU672" s="200" t="s">
        <v>71</v>
      </c>
      <c r="AY672" s="199" t="s">
        <v>119</v>
      </c>
      <c r="BK672" s="201">
        <f>BK673</f>
        <v>0</v>
      </c>
    </row>
    <row r="673" s="12" customFormat="1" ht="22.8" customHeight="1">
      <c r="A673" s="12"/>
      <c r="B673" s="188"/>
      <c r="C673" s="189"/>
      <c r="D673" s="190" t="s">
        <v>70</v>
      </c>
      <c r="E673" s="202" t="s">
        <v>194</v>
      </c>
      <c r="F673" s="202" t="s">
        <v>195</v>
      </c>
      <c r="G673" s="189"/>
      <c r="H673" s="189"/>
      <c r="I673" s="192"/>
      <c r="J673" s="203">
        <f>BK673</f>
        <v>0</v>
      </c>
      <c r="K673" s="189"/>
      <c r="L673" s="194"/>
      <c r="M673" s="195"/>
      <c r="N673" s="196"/>
      <c r="O673" s="196"/>
      <c r="P673" s="197">
        <f>SUM(P674:P681)</f>
        <v>0</v>
      </c>
      <c r="Q673" s="196"/>
      <c r="R673" s="197">
        <f>SUM(R674:R681)</f>
        <v>0</v>
      </c>
      <c r="S673" s="196"/>
      <c r="T673" s="198">
        <f>SUM(T674:T681)</f>
        <v>0</v>
      </c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R673" s="199" t="s">
        <v>158</v>
      </c>
      <c r="AT673" s="200" t="s">
        <v>70</v>
      </c>
      <c r="AU673" s="200" t="s">
        <v>79</v>
      </c>
      <c r="AY673" s="199" t="s">
        <v>119</v>
      </c>
      <c r="BK673" s="201">
        <f>SUM(BK674:BK681)</f>
        <v>0</v>
      </c>
    </row>
    <row r="674" s="2" customFormat="1" ht="16.5" customHeight="1">
      <c r="A674" s="38"/>
      <c r="B674" s="39"/>
      <c r="C674" s="204" t="s">
        <v>1264</v>
      </c>
      <c r="D674" s="204" t="s">
        <v>122</v>
      </c>
      <c r="E674" s="205" t="s">
        <v>1265</v>
      </c>
      <c r="F674" s="206" t="s">
        <v>1266</v>
      </c>
      <c r="G674" s="207" t="s">
        <v>141</v>
      </c>
      <c r="H674" s="208">
        <v>1</v>
      </c>
      <c r="I674" s="209"/>
      <c r="J674" s="210">
        <f>ROUND(I674*H674,2)</f>
        <v>0</v>
      </c>
      <c r="K674" s="206" t="s">
        <v>126</v>
      </c>
      <c r="L674" s="44"/>
      <c r="M674" s="211" t="s">
        <v>28</v>
      </c>
      <c r="N674" s="212" t="s">
        <v>42</v>
      </c>
      <c r="O674" s="84"/>
      <c r="P674" s="213">
        <f>O674*H674</f>
        <v>0</v>
      </c>
      <c r="Q674" s="213">
        <v>0</v>
      </c>
      <c r="R674" s="213">
        <f>Q674*H674</f>
        <v>0</v>
      </c>
      <c r="S674" s="213">
        <v>0</v>
      </c>
      <c r="T674" s="214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15" t="s">
        <v>155</v>
      </c>
      <c r="AT674" s="215" t="s">
        <v>122</v>
      </c>
      <c r="AU674" s="215" t="s">
        <v>81</v>
      </c>
      <c r="AY674" s="17" t="s">
        <v>119</v>
      </c>
      <c r="BE674" s="216">
        <f>IF(N674="základní",J674,0)</f>
        <v>0</v>
      </c>
      <c r="BF674" s="216">
        <f>IF(N674="snížená",J674,0)</f>
        <v>0</v>
      </c>
      <c r="BG674" s="216">
        <f>IF(N674="zákl. přenesená",J674,0)</f>
        <v>0</v>
      </c>
      <c r="BH674" s="216">
        <f>IF(N674="sníž. přenesená",J674,0)</f>
        <v>0</v>
      </c>
      <c r="BI674" s="216">
        <f>IF(N674="nulová",J674,0)</f>
        <v>0</v>
      </c>
      <c r="BJ674" s="17" t="s">
        <v>79</v>
      </c>
      <c r="BK674" s="216">
        <f>ROUND(I674*H674,2)</f>
        <v>0</v>
      </c>
      <c r="BL674" s="17" t="s">
        <v>155</v>
      </c>
      <c r="BM674" s="215" t="s">
        <v>1267</v>
      </c>
    </row>
    <row r="675" s="2" customFormat="1">
      <c r="A675" s="38"/>
      <c r="B675" s="39"/>
      <c r="C675" s="40"/>
      <c r="D675" s="217" t="s">
        <v>129</v>
      </c>
      <c r="E675" s="40"/>
      <c r="F675" s="218" t="s">
        <v>1268</v>
      </c>
      <c r="G675" s="40"/>
      <c r="H675" s="40"/>
      <c r="I675" s="219"/>
      <c r="J675" s="40"/>
      <c r="K675" s="40"/>
      <c r="L675" s="44"/>
      <c r="M675" s="220"/>
      <c r="N675" s="221"/>
      <c r="O675" s="84"/>
      <c r="P675" s="84"/>
      <c r="Q675" s="84"/>
      <c r="R675" s="84"/>
      <c r="S675" s="84"/>
      <c r="T675" s="85"/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T675" s="17" t="s">
        <v>129</v>
      </c>
      <c r="AU675" s="17" t="s">
        <v>81</v>
      </c>
    </row>
    <row r="676" s="2" customFormat="1">
      <c r="A676" s="38"/>
      <c r="B676" s="39"/>
      <c r="C676" s="40"/>
      <c r="D676" s="222" t="s">
        <v>131</v>
      </c>
      <c r="E676" s="40"/>
      <c r="F676" s="223" t="s">
        <v>1269</v>
      </c>
      <c r="G676" s="40"/>
      <c r="H676" s="40"/>
      <c r="I676" s="219"/>
      <c r="J676" s="40"/>
      <c r="K676" s="40"/>
      <c r="L676" s="44"/>
      <c r="M676" s="220"/>
      <c r="N676" s="221"/>
      <c r="O676" s="84"/>
      <c r="P676" s="84"/>
      <c r="Q676" s="84"/>
      <c r="R676" s="84"/>
      <c r="S676" s="84"/>
      <c r="T676" s="85"/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T676" s="17" t="s">
        <v>131</v>
      </c>
      <c r="AU676" s="17" t="s">
        <v>81</v>
      </c>
    </row>
    <row r="677" s="2" customFormat="1">
      <c r="A677" s="38"/>
      <c r="B677" s="39"/>
      <c r="C677" s="40"/>
      <c r="D677" s="217" t="s">
        <v>133</v>
      </c>
      <c r="E677" s="40"/>
      <c r="F677" s="224" t="s">
        <v>1270</v>
      </c>
      <c r="G677" s="40"/>
      <c r="H677" s="40"/>
      <c r="I677" s="219"/>
      <c r="J677" s="40"/>
      <c r="K677" s="40"/>
      <c r="L677" s="44"/>
      <c r="M677" s="220"/>
      <c r="N677" s="221"/>
      <c r="O677" s="84"/>
      <c r="P677" s="84"/>
      <c r="Q677" s="84"/>
      <c r="R677" s="84"/>
      <c r="S677" s="84"/>
      <c r="T677" s="85"/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T677" s="17" t="s">
        <v>133</v>
      </c>
      <c r="AU677" s="17" t="s">
        <v>81</v>
      </c>
    </row>
    <row r="678" s="2" customFormat="1" ht="16.5" customHeight="1">
      <c r="A678" s="38"/>
      <c r="B678" s="39"/>
      <c r="C678" s="204" t="s">
        <v>1271</v>
      </c>
      <c r="D678" s="204" t="s">
        <v>122</v>
      </c>
      <c r="E678" s="205" t="s">
        <v>1272</v>
      </c>
      <c r="F678" s="206" t="s">
        <v>1266</v>
      </c>
      <c r="G678" s="207" t="s">
        <v>141</v>
      </c>
      <c r="H678" s="208">
        <v>1</v>
      </c>
      <c r="I678" s="209"/>
      <c r="J678" s="210">
        <f>ROUND(I678*H678,2)</f>
        <v>0</v>
      </c>
      <c r="K678" s="206" t="s">
        <v>126</v>
      </c>
      <c r="L678" s="44"/>
      <c r="M678" s="211" t="s">
        <v>28</v>
      </c>
      <c r="N678" s="212" t="s">
        <v>42</v>
      </c>
      <c r="O678" s="84"/>
      <c r="P678" s="213">
        <f>O678*H678</f>
        <v>0</v>
      </c>
      <c r="Q678" s="213">
        <v>0</v>
      </c>
      <c r="R678" s="213">
        <f>Q678*H678</f>
        <v>0</v>
      </c>
      <c r="S678" s="213">
        <v>0</v>
      </c>
      <c r="T678" s="214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15" t="s">
        <v>155</v>
      </c>
      <c r="AT678" s="215" t="s">
        <v>122</v>
      </c>
      <c r="AU678" s="215" t="s">
        <v>81</v>
      </c>
      <c r="AY678" s="17" t="s">
        <v>119</v>
      </c>
      <c r="BE678" s="216">
        <f>IF(N678="základní",J678,0)</f>
        <v>0</v>
      </c>
      <c r="BF678" s="216">
        <f>IF(N678="snížená",J678,0)</f>
        <v>0</v>
      </c>
      <c r="BG678" s="216">
        <f>IF(N678="zákl. přenesená",J678,0)</f>
        <v>0</v>
      </c>
      <c r="BH678" s="216">
        <f>IF(N678="sníž. přenesená",J678,0)</f>
        <v>0</v>
      </c>
      <c r="BI678" s="216">
        <f>IF(N678="nulová",J678,0)</f>
        <v>0</v>
      </c>
      <c r="BJ678" s="17" t="s">
        <v>79</v>
      </c>
      <c r="BK678" s="216">
        <f>ROUND(I678*H678,2)</f>
        <v>0</v>
      </c>
      <c r="BL678" s="17" t="s">
        <v>155</v>
      </c>
      <c r="BM678" s="215" t="s">
        <v>1273</v>
      </c>
    </row>
    <row r="679" s="2" customFormat="1">
      <c r="A679" s="38"/>
      <c r="B679" s="39"/>
      <c r="C679" s="40"/>
      <c r="D679" s="217" t="s">
        <v>129</v>
      </c>
      <c r="E679" s="40"/>
      <c r="F679" s="218" t="s">
        <v>1274</v>
      </c>
      <c r="G679" s="40"/>
      <c r="H679" s="40"/>
      <c r="I679" s="219"/>
      <c r="J679" s="40"/>
      <c r="K679" s="40"/>
      <c r="L679" s="44"/>
      <c r="M679" s="220"/>
      <c r="N679" s="221"/>
      <c r="O679" s="84"/>
      <c r="P679" s="84"/>
      <c r="Q679" s="84"/>
      <c r="R679" s="84"/>
      <c r="S679" s="84"/>
      <c r="T679" s="85"/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T679" s="17" t="s">
        <v>129</v>
      </c>
      <c r="AU679" s="17" t="s">
        <v>81</v>
      </c>
    </row>
    <row r="680" s="2" customFormat="1">
      <c r="A680" s="38"/>
      <c r="B680" s="39"/>
      <c r="C680" s="40"/>
      <c r="D680" s="222" t="s">
        <v>131</v>
      </c>
      <c r="E680" s="40"/>
      <c r="F680" s="223" t="s">
        <v>1275</v>
      </c>
      <c r="G680" s="40"/>
      <c r="H680" s="40"/>
      <c r="I680" s="219"/>
      <c r="J680" s="40"/>
      <c r="K680" s="40"/>
      <c r="L680" s="44"/>
      <c r="M680" s="220"/>
      <c r="N680" s="221"/>
      <c r="O680" s="84"/>
      <c r="P680" s="84"/>
      <c r="Q680" s="84"/>
      <c r="R680" s="84"/>
      <c r="S680" s="84"/>
      <c r="T680" s="85"/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T680" s="17" t="s">
        <v>131</v>
      </c>
      <c r="AU680" s="17" t="s">
        <v>81</v>
      </c>
    </row>
    <row r="681" s="2" customFormat="1">
      <c r="A681" s="38"/>
      <c r="B681" s="39"/>
      <c r="C681" s="40"/>
      <c r="D681" s="217" t="s">
        <v>133</v>
      </c>
      <c r="E681" s="40"/>
      <c r="F681" s="224" t="s">
        <v>1276</v>
      </c>
      <c r="G681" s="40"/>
      <c r="H681" s="40"/>
      <c r="I681" s="219"/>
      <c r="J681" s="40"/>
      <c r="K681" s="40"/>
      <c r="L681" s="44"/>
      <c r="M681" s="270"/>
      <c r="N681" s="271"/>
      <c r="O681" s="272"/>
      <c r="P681" s="272"/>
      <c r="Q681" s="272"/>
      <c r="R681" s="272"/>
      <c r="S681" s="272"/>
      <c r="T681" s="273"/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T681" s="17" t="s">
        <v>133</v>
      </c>
      <c r="AU681" s="17" t="s">
        <v>81</v>
      </c>
    </row>
    <row r="682" s="2" customFormat="1" ht="6.96" customHeight="1">
      <c r="A682" s="38"/>
      <c r="B682" s="59"/>
      <c r="C682" s="60"/>
      <c r="D682" s="60"/>
      <c r="E682" s="60"/>
      <c r="F682" s="60"/>
      <c r="G682" s="60"/>
      <c r="H682" s="60"/>
      <c r="I682" s="60"/>
      <c r="J682" s="60"/>
      <c r="K682" s="60"/>
      <c r="L682" s="44"/>
      <c r="M682" s="38"/>
      <c r="O682" s="38"/>
      <c r="P682" s="38"/>
      <c r="Q682" s="38"/>
      <c r="R682" s="38"/>
      <c r="S682" s="38"/>
      <c r="T682" s="38"/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</row>
  </sheetData>
  <sheetProtection sheet="1" autoFilter="0" formatColumns="0" formatRows="0" objects="1" scenarios="1" spinCount="100000" saltValue="dWwDEnXFj/SZVxDtOLnJqmYHSkpASnAP4CzCRUWWOciYFG2zClNkp9Q9pG1U5Q2vSC2Q+Xbc6qlRcWzPDB7iSA==" hashValue="ER2+BuUc9el1OeLKkPjJoeFaM5IKhP58YbTrFMsG/Ukviy5sdIKRHLL2LRK5xCunGhLLiN4Ktx9KIBk7PgfCWA==" algorithmName="SHA-512" password="CC35"/>
  <autoFilter ref="C90:K681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5_01/155131311"/>
    <hyperlink ref="F104" r:id="rId2" display="https://podminky.urs.cz/item/CS_URS_2025_01/162351104"/>
    <hyperlink ref="F115" r:id="rId3" display="https://podminky.urs.cz/item/CS_URS_2025_01/167151101"/>
    <hyperlink ref="F126" r:id="rId4" display="https://podminky.urs.cz/item/CS_URS_2025_01/171151103"/>
    <hyperlink ref="F133" r:id="rId5" display="https://podminky.urs.cz/item/CS_URS_2025_01/174151101"/>
    <hyperlink ref="F142" r:id="rId6" display="https://podminky.urs.cz/item/CS_URS_2025_01/174151101.1"/>
    <hyperlink ref="F149" r:id="rId7" display="https://podminky.urs.cz/item/CS_URS_2025_01/181411132"/>
    <hyperlink ref="F156" r:id="rId8" display="https://podminky.urs.cz/item/CS_URS_2025_01/181913112"/>
    <hyperlink ref="F160" r:id="rId9" display="https://podminky.urs.cz/item/CS_URS_2025_01/182351123"/>
    <hyperlink ref="F165" r:id="rId10" display="https://podminky.urs.cz/item/CS_URS_2025_01/185804312"/>
    <hyperlink ref="F170" r:id="rId11" display="https://podminky.urs.cz/item/CS_URS_2025_01/212312111"/>
    <hyperlink ref="F174" r:id="rId12" display="https://podminky.urs.cz/item/CS_URS_2025_01/226112115"/>
    <hyperlink ref="F178" r:id="rId13" display="https://podminky.urs.cz/item/CS_URS_2025_01/231212112"/>
    <hyperlink ref="F186" r:id="rId14" display="https://podminky.urs.cz/item/CS_URS_2025_01/231611114"/>
    <hyperlink ref="F191" r:id="rId15" display="https://podminky.urs.cz/item/CS_URS_2025_01/239111112"/>
    <hyperlink ref="F195" r:id="rId16" display="https://podminky.urs.cz/item/CS_URS_2025_01/275351121"/>
    <hyperlink ref="F199" r:id="rId17" display="https://podminky.urs.cz/item/CS_URS_2025_01/275351122"/>
    <hyperlink ref="F202" r:id="rId18" display="https://podminky.urs.cz/item/CS_URS_2025_01/212752402"/>
    <hyperlink ref="F206" r:id="rId19" display="https://podminky.urs.cz/item/CS_URS_2025_01/212341111"/>
    <hyperlink ref="F210" r:id="rId20" display="https://podminky.urs.cz/item/CS_URS_2025_01/273311124"/>
    <hyperlink ref="F221" r:id="rId21" display="https://podminky.urs.cz/item/CS_URS_2025_01/273354111"/>
    <hyperlink ref="F232" r:id="rId22" display="https://podminky.urs.cz/item/CS_URS_2025_01/273354211"/>
    <hyperlink ref="F235" r:id="rId23" display="https://podminky.urs.cz/item/CS_URS_2025_01/274321118"/>
    <hyperlink ref="F242" r:id="rId24" display="https://podminky.urs.cz/item/CS_URS_2025_01/274354111"/>
    <hyperlink ref="F248" r:id="rId25" display="https://podminky.urs.cz/item/CS_URS_2025_01/274354211"/>
    <hyperlink ref="F251" r:id="rId26" display="https://podminky.urs.cz/item/CS_URS_2025_01/274361116"/>
    <hyperlink ref="F257" r:id="rId27" display="https://podminky.urs.cz/item/CS_URS_2025_01/317122111"/>
    <hyperlink ref="F264" r:id="rId28" display="https://podminky.urs.cz/item/CS_URS_2025_01/317171126"/>
    <hyperlink ref="F271" r:id="rId29" display="https://podminky.urs.cz/item/CS_URS_2025_01/317321119"/>
    <hyperlink ref="F276" r:id="rId30" display="https://podminky.urs.cz/item/CS_URS_2025_01/317353121"/>
    <hyperlink ref="F280" r:id="rId31" display="https://podminky.urs.cz/item/CS_URS_2025_01/317353221"/>
    <hyperlink ref="F283" r:id="rId32" display="https://podminky.urs.cz/item/CS_URS_2025_01/317361116"/>
    <hyperlink ref="F288" r:id="rId33" display="https://podminky.urs.cz/item/CS_URS_2025_01/317998140"/>
    <hyperlink ref="F294" r:id="rId34" display="https://podminky.urs.cz/item/CS_URS_2025_01/317998141"/>
    <hyperlink ref="F298" r:id="rId35" display="https://podminky.urs.cz/item/CS_URS_2025_01/334323118"/>
    <hyperlink ref="F304" r:id="rId36" display="https://podminky.urs.cz/item/CS_URS_2025_01/334323119"/>
    <hyperlink ref="F307" r:id="rId37" display="https://podminky.urs.cz/item/CS_URS_2025_01/334351112"/>
    <hyperlink ref="F315" r:id="rId38" display="https://podminky.urs.cz/item/CS_URS_2025_01/334351211"/>
    <hyperlink ref="F318" r:id="rId39" display="https://podminky.urs.cz/item/CS_URS_2025_01/334359112"/>
    <hyperlink ref="F322" r:id="rId40" display="https://podminky.urs.cz/item/CS_URS_2025_01/334361216"/>
    <hyperlink ref="F327" r:id="rId41" display="https://podminky.urs.cz/item/CS_URS_2025_01/334791115"/>
    <hyperlink ref="F331" r:id="rId42" display="https://podminky.urs.cz/item/CS_URS_2025_01/348171111"/>
    <hyperlink ref="F340" r:id="rId43" display="https://podminky.urs.cz/item/CS_URS_2025_01/388995212"/>
    <hyperlink ref="F346" r:id="rId44" display="https://podminky.urs.cz/item/CS_URS_2025_01/421321107"/>
    <hyperlink ref="F350" r:id="rId45" display="https://podminky.urs.cz/item/CS_URS_2025_01/421351112"/>
    <hyperlink ref="F354" r:id="rId46" display="https://podminky.urs.cz/item/CS_URS_2025_01/421351212"/>
    <hyperlink ref="F357" r:id="rId47" display="https://podminky.urs.cz/item/CS_URS_2025_01/421361216"/>
    <hyperlink ref="F361" r:id="rId48" display="https://podminky.urs.cz/item/CS_URS_2025_01/423176113"/>
    <hyperlink ref="F371" r:id="rId49" display="https://podminky.urs.cz/item/CS_URS_2025_01/428381311"/>
    <hyperlink ref="F375" r:id="rId50" display="https://podminky.urs.cz/item/CS_URS_2025_01/421321129"/>
    <hyperlink ref="F382" r:id="rId51" display="https://podminky.urs.cz/item/CS_URS_2025_01/421955112"/>
    <hyperlink ref="F389" r:id="rId52" display="https://podminky.urs.cz/item/CS_URS_2025_01/421351231"/>
    <hyperlink ref="F392" r:id="rId53" display="https://podminky.urs.cz/item/CS_URS_2025_01/421361226"/>
    <hyperlink ref="F397" r:id="rId54" display="https://podminky.urs.cz/item/CS_URS_2025_01/451477121"/>
    <hyperlink ref="F404" r:id="rId55" display="https://podminky.urs.cz/item/CS_URS_2025_01/451477122"/>
    <hyperlink ref="F407" r:id="rId56" display="https://podminky.urs.cz/item/CS_URS_2025_01/452318510"/>
    <hyperlink ref="F412" r:id="rId57" display="https://podminky.urs.cz/item/CS_URS_2025_01/465210141R"/>
    <hyperlink ref="F417" r:id="rId58" display="https://podminky.urs.cz/item/CS_URS_2025_01/465513157"/>
    <hyperlink ref="F429" r:id="rId59" display="https://podminky.urs.cz/item/CS_URS_2024_01/564851111"/>
    <hyperlink ref="F437" r:id="rId60" display="https://podminky.urs.cz/item/CS_URS_2025_01/565145121"/>
    <hyperlink ref="F445" r:id="rId61" display="https://podminky.urs.cz/item/CS_URS_2025_01/569903311"/>
    <hyperlink ref="F449" r:id="rId62" display="https://podminky.urs.cz/item/CS_URS_2025_01/573191111"/>
    <hyperlink ref="F453" r:id="rId63" display="https://podminky.urs.cz/item/CS_URS_2025_01/573231106"/>
    <hyperlink ref="F460" r:id="rId64" display="https://podminky.urs.cz/item/CS_URS_2025_01/577134121"/>
    <hyperlink ref="F467" r:id="rId65" display="https://podminky.urs.cz/item/CS_URS_2025_01/578143213"/>
    <hyperlink ref="F473" r:id="rId66" display="https://podminky.urs.cz/item/CS_URS_2025_01/628611102"/>
    <hyperlink ref="F477" r:id="rId67" display="https://podminky.urs.cz/item/CS_URS_2025_01/628611131"/>
    <hyperlink ref="F481" r:id="rId68" display="https://podminky.urs.cz/item/CS_URS_2025_01/632481213"/>
    <hyperlink ref="F486" r:id="rId69" display="https://podminky.urs.cz/item/CS_URS_2025_01/711111001"/>
    <hyperlink ref="F495" r:id="rId70" display="https://podminky.urs.cz/item/CS_URS_2025_01/711111011"/>
    <hyperlink ref="F505" r:id="rId71" display="https://podminky.urs.cz/item/CS_URS_2025_01/711112001"/>
    <hyperlink ref="F519" r:id="rId72" display="https://podminky.urs.cz/item/CS_URS_2025_01/711112011"/>
    <hyperlink ref="F529" r:id="rId73" display="https://podminky.urs.cz/item/CS_URS_2025_01/711131111"/>
    <hyperlink ref="F536" r:id="rId74" display="https://podminky.urs.cz/item/CS_URS_2025_01/711141559"/>
    <hyperlink ref="F547" r:id="rId75" display="https://podminky.urs.cz/item/CS_URS_2025_01/711142559"/>
    <hyperlink ref="F563" r:id="rId76" display="https://podminky.urs.cz/item/CS_URS_2025_01/711341564"/>
    <hyperlink ref="F571" r:id="rId77" display="https://podminky.urs.cz/item/CS_URS_2025_01/911331131"/>
    <hyperlink ref="F575" r:id="rId78" display="https://podminky.urs.cz/item/CS_URS_2025_01/911334123"/>
    <hyperlink ref="F580" r:id="rId79" display="https://podminky.urs.cz/item/CS_URS_2025_01/911334621"/>
    <hyperlink ref="F583" r:id="rId80" display="https://podminky.urs.cz/item/CS_URS_2025_01/914112111"/>
    <hyperlink ref="F589" r:id="rId81" display="https://podminky.urs.cz/item/CS_URS_2025_01/916131213"/>
    <hyperlink ref="F601" r:id="rId82" display="https://podminky.urs.cz/item/CS_URS_2025_01/916231212"/>
    <hyperlink ref="F608" r:id="rId83" display="https://podminky.urs.cz/item/CS_URS_2025_01/919123111"/>
    <hyperlink ref="F614" r:id="rId84" display="https://podminky.urs.cz/item/CS_URS_2025_01/919413221"/>
    <hyperlink ref="F618" r:id="rId85" display="https://podminky.urs.cz/item/CS_URS_2025_01/919721282"/>
    <hyperlink ref="F622" r:id="rId86" display="https://podminky.urs.cz/item/CS_URS_2025_01/919735111"/>
    <hyperlink ref="F628" r:id="rId87" display="https://podminky.urs.cz/item/CS_URS_2025_01/919121223"/>
    <hyperlink ref="F632" r:id="rId88" display="https://podminky.urs.cz/item/CS_URS_2025_01/919121233"/>
    <hyperlink ref="F636" r:id="rId89" display="https://podminky.urs.cz/item/CS_URS_2025_01/919726124"/>
    <hyperlink ref="F642" r:id="rId90" display="https://podminky.urs.cz/item/CS_URS_2025_01/935111211"/>
    <hyperlink ref="F649" r:id="rId91" display="https://podminky.urs.cz/item/CS_URS_2025_01/936942122"/>
    <hyperlink ref="F655" r:id="rId92" display="https://podminky.urs.cz/item/CS_URS_2025_01/936992141"/>
    <hyperlink ref="F662" r:id="rId93" display="https://podminky.urs.cz/item/CS_URS_2025_01/948411111"/>
    <hyperlink ref="F667" r:id="rId94" display="https://podminky.urs.cz/item/CS_URS_2025_01/948411211"/>
    <hyperlink ref="F671" r:id="rId95" display="https://podminky.urs.cz/item/CS_URS_2025_01/998212111"/>
    <hyperlink ref="F676" r:id="rId96" display="https://podminky.urs.cz/item/CS_URS_2025_01/034303000.1"/>
    <hyperlink ref="F680" r:id="rId97" display="https://podminky.urs.cz/item/CS_URS_2025_01/034303000.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David Mlčák</dc:creator>
  <cp:lastModifiedBy>David Mlčák</cp:lastModifiedBy>
  <dcterms:created xsi:type="dcterms:W3CDTF">2025-01-27T14:26:35Z</dcterms:created>
  <dcterms:modified xsi:type="dcterms:W3CDTF">2025-01-27T14:26:39Z</dcterms:modified>
</cp:coreProperties>
</file>